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tabRatio="924" firstSheet="1" activeTab="7"/>
  </bookViews>
  <sheets>
    <sheet name="2012-13 data - English GBN" sheetId="1" r:id="rId1"/>
    <sheet name="2012-13 data - English GBS" sheetId="2" r:id="rId2"/>
    <sheet name="2012-13 data - Math GBN" sheetId="3" r:id="rId3"/>
    <sheet name="2012-13 data - Math GBS" sheetId="4" r:id="rId4"/>
    <sheet name="2012-13 data - Science GBN" sheetId="5" r:id="rId5"/>
    <sheet name="2012-13 data - Science GBS" sheetId="6" r:id="rId6"/>
    <sheet name="2012-13 data - SS GBN" sheetId="7" r:id="rId7"/>
    <sheet name="2012-13 data - SS GBS" sheetId="8" r:id="rId8"/>
    <sheet name="2012-13 data - PEHE GBN" sheetId="9" r:id="rId9"/>
    <sheet name="2012-13 data - PEHE GBS" sheetId="10" r:id="rId10"/>
    <sheet name="2012-13 data - Driver Ed GBN" sheetId="11" r:id="rId11"/>
    <sheet name="2012-13 data - Driver Ed GBS" sheetId="12" r:id="rId12"/>
  </sheets>
  <definedNames>
    <definedName name="_xlnm.Print_Area" localSheetId="10">'2012-13 data - Driver Ed GBN'!$A$1:$D$40</definedName>
    <definedName name="_xlnm.Print_Area" localSheetId="11">'2012-13 data - Driver Ed GBS'!$A$1:$D$40</definedName>
    <definedName name="_xlnm.Print_Area" localSheetId="0">'2012-13 data - English GBN'!$A$1:$D$40</definedName>
    <definedName name="_xlnm.Print_Area" localSheetId="1">'2012-13 data - English GBS'!$A$1:$D$40</definedName>
    <definedName name="_xlnm.Print_Area" localSheetId="2">'2012-13 data - Math GBN'!$A$1:$D$40</definedName>
    <definedName name="_xlnm.Print_Area" localSheetId="3">'2012-13 data - Math GBS'!$A$1:$D$40</definedName>
    <definedName name="_xlnm.Print_Area" localSheetId="8">'2012-13 data - PEHE GBN'!$A$1:$D$39</definedName>
    <definedName name="_xlnm.Print_Area" localSheetId="9">'2012-13 data - PEHE GBS'!$A$1:$D$39</definedName>
    <definedName name="_xlnm.Print_Area" localSheetId="4">'2012-13 data - Science GBN'!$A$1:$D$40</definedName>
    <definedName name="_xlnm.Print_Area" localSheetId="5">'2012-13 data - Science GBS'!$A$1:$D$40</definedName>
    <definedName name="_xlnm.Print_Area" localSheetId="6">'2012-13 data - SS GBN'!$A$1:$D$40</definedName>
    <definedName name="_xlnm.Print_Area" localSheetId="7">'2012-13 data - SS GBS'!$A$1:$D$40</definedName>
    <definedName name="_xlnm.Print_Titles" localSheetId="10">'2012-13 data - Driver Ed GBN'!$1:$1</definedName>
    <definedName name="_xlnm.Print_Titles" localSheetId="11">'2012-13 data - Driver Ed GBS'!$1:$1</definedName>
    <definedName name="_xlnm.Print_Titles" localSheetId="0">'2012-13 data - English GBN'!$1:$1</definedName>
    <definedName name="_xlnm.Print_Titles" localSheetId="1">'2012-13 data - English GBS'!$1:$1</definedName>
    <definedName name="_xlnm.Print_Titles" localSheetId="2">'2012-13 data - Math GBN'!$1:$1</definedName>
    <definedName name="_xlnm.Print_Titles" localSheetId="3">'2012-13 data - Math GBS'!$1:$1</definedName>
    <definedName name="_xlnm.Print_Titles" localSheetId="8">'2012-13 data - PEHE GBN'!$1:$1</definedName>
    <definedName name="_xlnm.Print_Titles" localSheetId="9">'2012-13 data - PEHE GBS'!$1:$1</definedName>
    <definedName name="_xlnm.Print_Titles" localSheetId="4">'2012-13 data - Science GBN'!$1:$1</definedName>
    <definedName name="_xlnm.Print_Titles" localSheetId="5">'2012-13 data - Science GBS'!$1:$1</definedName>
    <definedName name="_xlnm.Print_Titles" localSheetId="6">'2012-13 data - SS GBN'!$1:$1</definedName>
    <definedName name="_xlnm.Print_Titles" localSheetId="7">'2012-13 data - SS GBS'!$1:$1</definedName>
  </definedNames>
  <calcPr fullCalcOnLoad="1"/>
</workbook>
</file>

<file path=xl/sharedStrings.xml><?xml version="1.0" encoding="utf-8"?>
<sst xmlns="http://schemas.openxmlformats.org/spreadsheetml/2006/main" count="408" uniqueCount="42">
  <si>
    <t>ENGLISH</t>
  </si>
  <si>
    <t>SALARIES</t>
  </si>
  <si>
    <t>BENEFITS</t>
  </si>
  <si>
    <t>HIGH SCHOOL NAME:</t>
  </si>
  <si>
    <t>CONFERENCE NAME:</t>
  </si>
  <si>
    <t>SUPPORT STAFF / SECRETARIES</t>
  </si>
  <si>
    <t>DEPARTMENTAL TRAVEL / CLINICS</t>
  </si>
  <si>
    <t xml:space="preserve"> </t>
  </si>
  <si>
    <t>DEPARTMENTAL SUPPLIES &amp; MATERIALS</t>
  </si>
  <si>
    <t>DEPARTMENT LEADERS / FACILITATORS</t>
  </si>
  <si>
    <t>DISTRICT SUPPLIED TEXTBOOKS (3 year average budget)</t>
  </si>
  <si>
    <t>CONSUMABLES (not listed in supplies)</t>
  </si>
  <si>
    <t>TOTALS</t>
  </si>
  <si>
    <t>FIELD TRIP TRANSPORTATION / COSTS</t>
  </si>
  <si>
    <t>TOTAL DEPT. STATE REIMBURSEMENT (Exclude Special Educ.)</t>
  </si>
  <si>
    <t>TOTAL DEPARTMENTAL COST PER STUDENT</t>
  </si>
  <si>
    <t>(Divide total departmental costs by total # of departmental students)</t>
  </si>
  <si>
    <t>MEDIAN INSTRUCTOR DEPARTMENTAL SALARY + BENEFITS</t>
  </si>
  <si>
    <t>MEAN INSTRUCTOR DEPARTMENTAL SALARY + BENEFITS</t>
  </si>
  <si>
    <t>SCHOOL ENROLLMENT ON                 (11-01-12)</t>
  </si>
  <si>
    <t>SOPHOMORE ENROLLMENT ON         (11-01-12)</t>
  </si>
  <si>
    <t>STATE REIMBURSEMENT (NET TOTAL)</t>
  </si>
  <si>
    <r>
      <t xml:space="preserve">SUB TOTAL DEPARTMENTAL COSTS </t>
    </r>
    <r>
      <rPr>
        <b/>
        <sz val="12"/>
        <rFont val="Times New Roman"/>
        <family val="1"/>
      </rPr>
      <t>(include only line items 8-20 above)</t>
    </r>
  </si>
  <si>
    <t>CERTIFIED TEACHERS IN DEPARTMENT</t>
  </si>
  <si>
    <t>INDICATE THE DEPARTMENTAL BUDGET AS A PERCENTAGE OF</t>
  </si>
  <si>
    <t>FUND 10 (EDUCATIONAL FUND)</t>
  </si>
  <si>
    <t xml:space="preserve">DEPARTMENTAL EQUIPMENT </t>
  </si>
  <si>
    <t>SUMMER SCHOOL TEACHERS - 2013</t>
  </si>
  <si>
    <t xml:space="preserve">TOTAL DEPARTMENTAL COSTS MINUS STUDENT FEES AND </t>
  </si>
  <si>
    <t xml:space="preserve">TOTAL DEPARTMENTAL STUDENT FEES </t>
  </si>
  <si>
    <t>Academic Year 2012-2013 (Including Summer School 2013)</t>
  </si>
  <si>
    <t>TOTAL # OF STUDENTS TAUGHT IN DEPARTMENT (2012-13)</t>
  </si>
  <si>
    <t>INSTRUCTIONAL BUDGET FOR ACADEMIC YEAR (2012-13)</t>
  </si>
  <si>
    <t>MATHEMATICS</t>
  </si>
  <si>
    <t>SCIENCE</t>
  </si>
  <si>
    <t>SOCIAL STUDIES</t>
  </si>
  <si>
    <t>DRIVER EDUCATION</t>
  </si>
  <si>
    <t>PHYSICAL EDUCATION / HEALTH</t>
  </si>
  <si>
    <t>Glenbrook South High School District</t>
  </si>
  <si>
    <t xml:space="preserve">Glenbrook North High School </t>
  </si>
  <si>
    <t>Glenbrook North High School</t>
  </si>
  <si>
    <t>Glenbrook South High School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</si>
</sst>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_)"/>
    <numFmt numFmtId="166" formatCode="#,##0.0_);\(#,##0.0\)"/>
    <numFmt numFmtId="167" formatCode="General_)"/>
    <numFmt numFmtId="168" formatCode="#,##0.0_);[Red]\(#,##0.0\)"/>
    <numFmt numFmtId="169" formatCode="_(* #,##0.0_);_(* \(#,##0.0\);_(* &quot;-&quot;??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0.0%"/>
    <numFmt numFmtId="173" formatCode="_(* #,##0.000_);_(* \(#,##0.000\);_(* &quot;-&quot;???_);_(@_)"/>
    <numFmt numFmtId="174" formatCode="_(* #,##0.0000_);_(* \(#,##0.0000\);_(* &quot;-&quot;????_);_(@_)"/>
    <numFmt numFmtId="175" formatCode="_(&quot;$&quot;* #,##0.0_);_(&quot;$&quot;* \(#,##0.0\);_(&quot;$&quot;* &quot;-&quot;??_);_(@_)"/>
    <numFmt numFmtId="176" formatCode="[$-409]dddd\,\ mmmm\ dd\,\ yyyy"/>
    <numFmt numFmtId="177" formatCode="mm/dd/yy;@"/>
    <numFmt numFmtId="178" formatCode="&quot;$&quot;#,##0.00"/>
    <numFmt numFmtId="179" formatCode="_(* #,##0.000000_);_(* \(#,##0.000000\);_(* &quot;-&quot;??????_);_(@_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8" fontId="2" fillId="0" borderId="10" xfId="42" applyNumberFormat="1" applyFont="1" applyBorder="1" applyAlignment="1" applyProtection="1">
      <alignment vertical="center"/>
      <protection hidden="1"/>
    </xf>
    <xf numFmtId="170" fontId="3" fillId="0" borderId="0" xfId="42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170" fontId="3" fillId="0" borderId="0" xfId="42" applyNumberFormat="1" applyFont="1" applyBorder="1" applyAlignment="1" applyProtection="1">
      <alignment horizontal="centerContinuous" vertical="center"/>
      <protection locked="0"/>
    </xf>
    <xf numFmtId="170" fontId="3" fillId="0" borderId="0" xfId="42" applyNumberFormat="1" applyFont="1" applyAlignment="1" applyProtection="1">
      <alignment vertical="center"/>
      <protection locked="0"/>
    </xf>
    <xf numFmtId="177" fontId="3" fillId="0" borderId="0" xfId="42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0" fontId="3" fillId="0" borderId="0" xfId="42" applyNumberFormat="1" applyFont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170" fontId="2" fillId="33" borderId="10" xfId="42" applyNumberFormat="1" applyFont="1" applyFill="1" applyBorder="1" applyAlignment="1" applyProtection="1">
      <alignment horizontal="right" vertical="center"/>
      <protection locked="0"/>
    </xf>
    <xf numFmtId="170" fontId="3" fillId="0" borderId="0" xfId="42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78" fontId="3" fillId="0" borderId="10" xfId="42" applyNumberFormat="1" applyFont="1" applyBorder="1" applyAlignment="1" applyProtection="1">
      <alignment vertical="center"/>
      <protection locked="0"/>
    </xf>
    <xf numFmtId="178" fontId="2" fillId="0" borderId="10" xfId="42" applyNumberFormat="1" applyFont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170" fontId="3" fillId="34" borderId="0" xfId="42" applyNumberFormat="1" applyFont="1" applyFill="1" applyBorder="1" applyAlignment="1" applyProtection="1">
      <alignment vertical="center"/>
      <protection locked="0"/>
    </xf>
    <xf numFmtId="170" fontId="2" fillId="34" borderId="0" xfId="4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70" fontId="2" fillId="34" borderId="13" xfId="42" applyNumberFormat="1" applyFont="1" applyFill="1" applyBorder="1" applyAlignment="1" applyProtection="1">
      <alignment vertical="center"/>
      <protection locked="0"/>
    </xf>
    <xf numFmtId="0" fontId="3" fillId="35" borderId="12" xfId="0" applyFont="1" applyFill="1" applyBorder="1" applyAlignment="1" applyProtection="1">
      <alignment/>
      <protection locked="0"/>
    </xf>
    <xf numFmtId="0" fontId="3" fillId="34" borderId="12" xfId="0" applyFont="1" applyFill="1" applyBorder="1" applyAlignment="1" applyProtection="1">
      <alignment/>
      <protection locked="0"/>
    </xf>
    <xf numFmtId="170" fontId="3" fillId="34" borderId="13" xfId="42" applyNumberFormat="1" applyFont="1" applyFill="1" applyBorder="1" applyAlignment="1" applyProtection="1">
      <alignment vertical="center"/>
      <protection locked="0"/>
    </xf>
    <xf numFmtId="37" fontId="2" fillId="0" borderId="13" xfId="42" applyNumberFormat="1" applyFont="1" applyBorder="1" applyAlignment="1" applyProtection="1">
      <alignment vertical="center"/>
      <protection locked="0"/>
    </xf>
    <xf numFmtId="170" fontId="3" fillId="0" borderId="0" xfId="42" applyNumberFormat="1" applyFont="1" applyAlignment="1" applyProtection="1">
      <alignment/>
      <protection locked="0"/>
    </xf>
    <xf numFmtId="170" fontId="3" fillId="34" borderId="0" xfId="42" applyNumberFormat="1" applyFont="1" applyFill="1" applyBorder="1" applyAlignment="1" applyProtection="1">
      <alignment/>
      <protection locked="0"/>
    </xf>
    <xf numFmtId="170" fontId="3" fillId="34" borderId="13" xfId="42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44" fontId="2" fillId="0" borderId="10" xfId="42" applyNumberFormat="1" applyFont="1" applyBorder="1" applyAlignment="1" applyProtection="1">
      <alignment horizontal="center" vertical="center"/>
      <protection locked="0"/>
    </xf>
    <xf numFmtId="170" fontId="3" fillId="34" borderId="14" xfId="42" applyNumberFormat="1" applyFont="1" applyFill="1" applyBorder="1" applyAlignment="1" applyProtection="1">
      <alignment vertical="center"/>
      <protection locked="0"/>
    </xf>
    <xf numFmtId="0" fontId="3" fillId="36" borderId="0" xfId="0" applyFont="1" applyFill="1" applyAlignment="1" applyProtection="1">
      <alignment/>
      <protection locked="0"/>
    </xf>
    <xf numFmtId="170" fontId="3" fillId="36" borderId="0" xfId="42" applyNumberFormat="1" applyFont="1" applyFill="1" applyAlignment="1" applyProtection="1">
      <alignment vertical="center"/>
      <protection locked="0"/>
    </xf>
    <xf numFmtId="170" fontId="3" fillId="36" borderId="0" xfId="4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1" fontId="3" fillId="0" borderId="0" xfId="44" applyNumberFormat="1" applyFont="1" applyAlignment="1" applyProtection="1">
      <alignment vertical="center"/>
      <protection locked="0"/>
    </xf>
    <xf numFmtId="171" fontId="3" fillId="0" borderId="0" xfId="44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70" fontId="3" fillId="0" borderId="0" xfId="42" applyNumberFormat="1" applyFont="1" applyBorder="1" applyAlignment="1" applyProtection="1" quotePrefix="1">
      <alignment horizontal="center" vertical="center" wrapText="1"/>
      <protection locked="0"/>
    </xf>
    <xf numFmtId="170" fontId="2" fillId="0" borderId="0" xfId="42" applyNumberFormat="1" applyFont="1" applyBorder="1" applyAlignment="1" applyProtection="1">
      <alignment vertical="center"/>
      <protection locked="0"/>
    </xf>
    <xf numFmtId="44" fontId="2" fillId="0" borderId="0" xfId="44" applyFont="1" applyBorder="1" applyAlignment="1" applyProtection="1">
      <alignment vertical="center"/>
      <protection locked="0"/>
    </xf>
    <xf numFmtId="170" fontId="3" fillId="0" borderId="0" xfId="42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71" fontId="3" fillId="0" borderId="15" xfId="44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/>
      <protection locked="0"/>
    </xf>
    <xf numFmtId="170" fontId="3" fillId="0" borderId="0" xfId="42" applyNumberFormat="1" applyFont="1" applyBorder="1" applyAlignment="1" applyProtection="1">
      <alignment/>
      <protection locked="0"/>
    </xf>
    <xf numFmtId="7" fontId="2" fillId="0" borderId="10" xfId="42" applyNumberFormat="1" applyFont="1" applyBorder="1" applyAlignment="1" applyProtection="1">
      <alignment vertical="center"/>
      <protection hidden="1"/>
    </xf>
    <xf numFmtId="3" fontId="3" fillId="0" borderId="10" xfId="42" applyNumberFormat="1" applyFont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horizontal="left" vertical="center"/>
      <protection locked="0"/>
    </xf>
    <xf numFmtId="178" fontId="3" fillId="34" borderId="10" xfId="42" applyNumberFormat="1" applyFont="1" applyFill="1" applyBorder="1" applyAlignment="1" applyProtection="1">
      <alignment vertical="center"/>
      <protection locked="0"/>
    </xf>
    <xf numFmtId="178" fontId="2" fillId="34" borderId="10" xfId="42" applyNumberFormat="1" applyFont="1" applyFill="1" applyBorder="1" applyAlignment="1" applyProtection="1">
      <alignment vertical="center"/>
      <protection hidden="1"/>
    </xf>
    <xf numFmtId="44" fontId="2" fillId="34" borderId="13" xfId="42" applyNumberFormat="1" applyFont="1" applyFill="1" applyBorder="1" applyAlignment="1" applyProtection="1">
      <alignment vertical="center"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0" fontId="3" fillId="35" borderId="16" xfId="0" applyFont="1" applyFill="1" applyBorder="1" applyAlignment="1" applyProtection="1">
      <alignment/>
      <protection locked="0"/>
    </xf>
    <xf numFmtId="0" fontId="3" fillId="15" borderId="0" xfId="0" applyFont="1" applyFill="1" applyAlignment="1" applyProtection="1">
      <alignment vertical="center"/>
      <protection locked="0"/>
    </xf>
    <xf numFmtId="170" fontId="3" fillId="15" borderId="10" xfId="42" applyNumberFormat="1" applyFont="1" applyFill="1" applyBorder="1" applyAlignment="1" applyProtection="1">
      <alignment vertical="center"/>
      <protection locked="0"/>
    </xf>
    <xf numFmtId="10" fontId="2" fillId="0" borderId="10" xfId="42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11" xfId="42" applyNumberFormat="1" applyFont="1" applyBorder="1" applyAlignment="1" applyProtection="1">
      <alignment horizontal="left" vertical="center"/>
      <protection locked="0"/>
    </xf>
    <xf numFmtId="49" fontId="3" fillId="0" borderId="17" xfId="42" applyNumberFormat="1" applyFont="1" applyBorder="1" applyAlignment="1" applyProtection="1">
      <alignment horizontal="left" vertical="center"/>
      <protection locked="0"/>
    </xf>
    <xf numFmtId="49" fontId="3" fillId="0" borderId="18" xfId="42" applyNumberFormat="1" applyFont="1" applyBorder="1" applyAlignment="1" applyProtection="1">
      <alignment horizontal="left" vertical="center"/>
      <protection locked="0"/>
    </xf>
    <xf numFmtId="178" fontId="5" fillId="0" borderId="13" xfId="42" applyNumberFormat="1" applyFont="1" applyFill="1" applyBorder="1" applyAlignment="1" applyProtection="1">
      <alignment horizontal="right" vertical="center"/>
      <protection hidden="1"/>
    </xf>
    <xf numFmtId="178" fontId="6" fillId="0" borderId="19" xfId="0" applyNumberFormat="1" applyFont="1" applyBorder="1" applyAlignment="1" applyProtection="1">
      <alignment horizontal="righ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zoomScaleSheetLayoutView="100" zoomScalePageLayoutView="0" workbookViewId="0" topLeftCell="A1">
      <selection activeCell="B4" sqref="B4:B5"/>
    </sheetView>
  </sheetViews>
  <sheetFormatPr defaultColWidth="8.8515625" defaultRowHeight="12.75"/>
  <cols>
    <col min="1" max="1" width="75.00390625" style="3" bestFit="1" customWidth="1"/>
    <col min="2" max="2" width="17.140625" style="26" customWidth="1"/>
    <col min="3" max="3" width="16.00390625" style="26" customWidth="1"/>
    <col min="4" max="4" width="15.00390625" style="26" bestFit="1" customWidth="1"/>
    <col min="5" max="5" width="11.7109375" style="26" customWidth="1"/>
    <col min="6" max="16384" width="8.8515625" style="3" customWidth="1"/>
  </cols>
  <sheetData>
    <row r="1" spans="1:5" ht="21" customHeight="1">
      <c r="A1" s="59" t="s">
        <v>30</v>
      </c>
      <c r="B1" s="59"/>
      <c r="C1" s="59"/>
      <c r="D1" s="59"/>
      <c r="E1" s="2"/>
    </row>
    <row r="2" spans="1:5" ht="15" customHeight="1">
      <c r="A2" s="4" t="s">
        <v>3</v>
      </c>
      <c r="B2" s="60" t="s">
        <v>39</v>
      </c>
      <c r="C2" s="61"/>
      <c r="D2" s="62"/>
      <c r="E2" s="5"/>
    </row>
    <row r="3" spans="1:5" ht="15" customHeight="1">
      <c r="A3" s="4" t="s">
        <v>4</v>
      </c>
      <c r="B3" s="63"/>
      <c r="C3" s="64"/>
      <c r="D3" s="65"/>
      <c r="E3" s="6"/>
    </row>
    <row r="4" spans="1:5" ht="15" customHeight="1">
      <c r="A4" s="4" t="s">
        <v>19</v>
      </c>
      <c r="B4" s="49">
        <v>2055</v>
      </c>
      <c r="C4" s="7"/>
      <c r="D4" s="8"/>
      <c r="E4" s="7"/>
    </row>
    <row r="5" spans="1:5" ht="15" customHeight="1">
      <c r="A5" s="4" t="s">
        <v>20</v>
      </c>
      <c r="B5" s="49">
        <v>492</v>
      </c>
      <c r="C5" s="7"/>
      <c r="D5" s="8"/>
      <c r="E5" s="7"/>
    </row>
    <row r="6" spans="1:5" ht="15" customHeight="1">
      <c r="A6" s="56" t="s">
        <v>32</v>
      </c>
      <c r="B6" s="57"/>
      <c r="C6" s="7"/>
      <c r="D6" s="8"/>
      <c r="E6" s="7"/>
    </row>
    <row r="7" spans="1:5" ht="15.75">
      <c r="A7" s="11" t="s">
        <v>0</v>
      </c>
      <c r="B7" s="12" t="s">
        <v>1</v>
      </c>
      <c r="C7" s="12" t="s">
        <v>2</v>
      </c>
      <c r="D7" s="12" t="s">
        <v>12</v>
      </c>
      <c r="E7" s="13"/>
    </row>
    <row r="8" spans="1:5" ht="15" customHeight="1">
      <c r="A8" s="14" t="s">
        <v>23</v>
      </c>
      <c r="B8" s="15">
        <v>1580342</v>
      </c>
      <c r="C8" s="15">
        <v>206017</v>
      </c>
      <c r="D8" s="1">
        <f aca="true" t="shared" si="0" ref="D8:D14">B8+C8</f>
        <v>1786359</v>
      </c>
      <c r="E8" s="7"/>
    </row>
    <row r="9" spans="1:5" ht="9.75" customHeight="1">
      <c r="A9" s="50"/>
      <c r="B9" s="51"/>
      <c r="C9" s="51"/>
      <c r="D9" s="52"/>
      <c r="E9" s="7"/>
    </row>
    <row r="10" spans="1:5" ht="15" customHeight="1">
      <c r="A10" s="14" t="s">
        <v>5</v>
      </c>
      <c r="B10" s="15">
        <f>136338+40243</f>
        <v>176581</v>
      </c>
      <c r="C10" s="15">
        <f>35591+21568</f>
        <v>57159</v>
      </c>
      <c r="D10" s="1">
        <f t="shared" si="0"/>
        <v>233740</v>
      </c>
      <c r="E10" s="7"/>
    </row>
    <row r="11" spans="1:5" ht="15" customHeight="1">
      <c r="A11" s="14" t="s">
        <v>9</v>
      </c>
      <c r="B11" s="15">
        <v>142034</v>
      </c>
      <c r="C11" s="15">
        <v>22563</v>
      </c>
      <c r="D11" s="1">
        <f t="shared" si="0"/>
        <v>164597</v>
      </c>
      <c r="E11" s="7"/>
    </row>
    <row r="12" spans="1:5" ht="9.75" customHeight="1">
      <c r="A12" s="50"/>
      <c r="B12" s="51"/>
      <c r="C12" s="51"/>
      <c r="D12" s="52"/>
      <c r="E12" s="7"/>
    </row>
    <row r="13" spans="1:5" ht="15" customHeight="1">
      <c r="A13" s="14" t="s">
        <v>27</v>
      </c>
      <c r="B13" s="15"/>
      <c r="C13" s="15"/>
      <c r="D13" s="1">
        <f t="shared" si="0"/>
        <v>0</v>
      </c>
      <c r="E13" s="7"/>
    </row>
    <row r="14" spans="1:5" ht="15" customHeight="1">
      <c r="A14" s="14" t="s">
        <v>6</v>
      </c>
      <c r="B14" s="15">
        <v>6556</v>
      </c>
      <c r="C14" s="15"/>
      <c r="D14" s="1">
        <f t="shared" si="0"/>
        <v>6556</v>
      </c>
      <c r="E14" s="7"/>
    </row>
    <row r="15" spans="1:5" ht="9.75" customHeight="1">
      <c r="A15" s="17"/>
      <c r="B15" s="18"/>
      <c r="C15" s="18"/>
      <c r="D15" s="19"/>
      <c r="E15" s="7"/>
    </row>
    <row r="16" spans="1:5" ht="15" customHeight="1">
      <c r="A16" s="20" t="s">
        <v>26</v>
      </c>
      <c r="B16" s="15"/>
      <c r="C16" s="15"/>
      <c r="D16" s="1">
        <f>B16+C16</f>
        <v>0</v>
      </c>
      <c r="E16" s="7"/>
    </row>
    <row r="17" spans="1:5" ht="15" customHeight="1">
      <c r="A17" s="20" t="s">
        <v>8</v>
      </c>
      <c r="B17" s="15">
        <v>8364</v>
      </c>
      <c r="C17" s="15"/>
      <c r="D17" s="1">
        <f>B17+C17</f>
        <v>8364</v>
      </c>
      <c r="E17" s="7"/>
    </row>
    <row r="18" spans="1:5" ht="15" customHeight="1">
      <c r="A18" s="20" t="s">
        <v>11</v>
      </c>
      <c r="B18" s="15"/>
      <c r="C18" s="15"/>
      <c r="D18" s="1">
        <f>B18+C18</f>
        <v>0</v>
      </c>
      <c r="E18" s="7"/>
    </row>
    <row r="19" spans="1:5" ht="15" customHeight="1">
      <c r="A19" s="20" t="s">
        <v>10</v>
      </c>
      <c r="B19" s="15"/>
      <c r="C19" s="15"/>
      <c r="D19" s="1">
        <f>B19+C19</f>
        <v>0</v>
      </c>
      <c r="E19" s="7"/>
    </row>
    <row r="20" spans="1:5" ht="15" customHeight="1">
      <c r="A20" s="20" t="s">
        <v>13</v>
      </c>
      <c r="B20" s="15"/>
      <c r="C20" s="15"/>
      <c r="D20" s="1">
        <f>B20+C20</f>
        <v>0</v>
      </c>
      <c r="E20" s="7"/>
    </row>
    <row r="21" spans="1:5" ht="9.75" customHeight="1">
      <c r="A21" s="17"/>
      <c r="B21" s="18"/>
      <c r="C21" s="18"/>
      <c r="D21" s="21">
        <f>SUM(D8:D20)</f>
        <v>2199616</v>
      </c>
      <c r="E21" s="7"/>
    </row>
    <row r="22" spans="1:5" ht="15" customHeight="1">
      <c r="A22" s="22" t="s">
        <v>22</v>
      </c>
      <c r="B22" s="18"/>
      <c r="C22" s="18"/>
      <c r="D22" s="48">
        <f>(D8+D9+D10+D11+D12+D13+D14+D16+D17+D18+D19+D20)</f>
        <v>2199616</v>
      </c>
      <c r="E22" s="7"/>
    </row>
    <row r="23" spans="1:5" ht="9.75" customHeight="1">
      <c r="A23" s="23"/>
      <c r="B23" s="18"/>
      <c r="C23" s="18"/>
      <c r="D23" s="24"/>
      <c r="E23" s="7"/>
    </row>
    <row r="24" spans="1:5" ht="15" customHeight="1">
      <c r="A24" s="20" t="s">
        <v>14</v>
      </c>
      <c r="B24" s="18"/>
      <c r="C24" s="18"/>
      <c r="D24" s="16"/>
      <c r="E24" s="7"/>
    </row>
    <row r="25" spans="1:5" ht="15" customHeight="1">
      <c r="A25" s="20" t="s">
        <v>29</v>
      </c>
      <c r="B25" s="18"/>
      <c r="C25" s="18"/>
      <c r="D25" s="16"/>
      <c r="E25" s="7"/>
    </row>
    <row r="26" spans="1:5" ht="9.75" customHeight="1">
      <c r="A26" s="17"/>
      <c r="B26" s="18"/>
      <c r="C26" s="18"/>
      <c r="D26" s="24">
        <v>0</v>
      </c>
      <c r="E26" s="7"/>
    </row>
    <row r="27" spans="1:5" ht="15" customHeight="1">
      <c r="A27" s="54" t="s">
        <v>28</v>
      </c>
      <c r="B27" s="18"/>
      <c r="C27" s="18"/>
      <c r="D27" s="1">
        <f>D22-(D25+D24)</f>
        <v>2199616</v>
      </c>
      <c r="E27" s="7"/>
    </row>
    <row r="28" spans="1:5" ht="15" customHeight="1">
      <c r="A28" s="54" t="s">
        <v>21</v>
      </c>
      <c r="B28" s="18"/>
      <c r="C28" s="18"/>
      <c r="D28" s="18"/>
      <c r="E28" s="7"/>
    </row>
    <row r="29" spans="1:5" ht="9.75" customHeight="1">
      <c r="A29" s="17"/>
      <c r="B29" s="18"/>
      <c r="C29" s="18"/>
      <c r="D29" s="53"/>
      <c r="E29" s="7"/>
    </row>
    <row r="30" spans="1:5" ht="15" customHeight="1">
      <c r="A30" s="20" t="s">
        <v>31</v>
      </c>
      <c r="B30" s="18" t="s">
        <v>7</v>
      </c>
      <c r="C30" s="18"/>
      <c r="D30" s="25">
        <v>1984</v>
      </c>
      <c r="E30" s="7"/>
    </row>
    <row r="31" spans="1:5" ht="9.75" customHeight="1">
      <c r="A31" s="23"/>
      <c r="B31" s="18"/>
      <c r="C31" s="18"/>
      <c r="D31" s="24"/>
      <c r="E31" s="7"/>
    </row>
    <row r="32" spans="1:5" ht="15" customHeight="1">
      <c r="A32" s="22" t="s">
        <v>15</v>
      </c>
      <c r="B32" s="18"/>
      <c r="C32" s="18"/>
      <c r="D32" s="66">
        <f>(D27/D30)</f>
        <v>1108.6774193548388</v>
      </c>
      <c r="E32" s="7"/>
    </row>
    <row r="33" spans="1:4" ht="15" customHeight="1">
      <c r="A33" s="22" t="s">
        <v>16</v>
      </c>
      <c r="B33" s="18"/>
      <c r="C33" s="18"/>
      <c r="D33" s="67"/>
    </row>
    <row r="34" spans="1:4" ht="9.75" customHeight="1">
      <c r="A34" s="23"/>
      <c r="B34" s="27"/>
      <c r="C34" s="27"/>
      <c r="D34" s="28"/>
    </row>
    <row r="35" spans="1:4" ht="15" customHeight="1">
      <c r="A35" s="29" t="s">
        <v>17</v>
      </c>
      <c r="B35" s="18"/>
      <c r="C35" s="18"/>
      <c r="D35" s="30">
        <v>71444</v>
      </c>
    </row>
    <row r="36" spans="1:4" ht="9.75" customHeight="1">
      <c r="A36" s="23"/>
      <c r="B36" s="27"/>
      <c r="C36" s="27"/>
      <c r="D36" s="28"/>
    </row>
    <row r="37" spans="1:4" ht="15" customHeight="1">
      <c r="A37" s="29" t="s">
        <v>18</v>
      </c>
      <c r="B37" s="18"/>
      <c r="C37" s="18"/>
      <c r="D37" s="30">
        <v>75593</v>
      </c>
    </row>
    <row r="38" spans="1:4" ht="9.75" customHeight="1">
      <c r="A38" s="23"/>
      <c r="B38" s="27"/>
      <c r="C38" s="27"/>
      <c r="D38" s="28"/>
    </row>
    <row r="39" spans="1:4" ht="15" customHeight="1">
      <c r="A39" s="22" t="s">
        <v>24</v>
      </c>
      <c r="B39" s="18"/>
      <c r="C39" s="18"/>
      <c r="D39" s="24"/>
    </row>
    <row r="40" spans="1:4" ht="15" customHeight="1">
      <c r="A40" s="55" t="s">
        <v>25</v>
      </c>
      <c r="B40" s="31"/>
      <c r="C40" s="31"/>
      <c r="D40" s="58">
        <f>D22/101017151</f>
        <v>0.021774678638481895</v>
      </c>
    </row>
    <row r="41" spans="1:4" ht="9" customHeight="1">
      <c r="A41" s="32"/>
      <c r="B41" s="33"/>
      <c r="C41" s="33"/>
      <c r="D41" s="34"/>
    </row>
    <row r="42" spans="1:5" ht="15.75">
      <c r="A42" s="35"/>
      <c r="B42" s="13"/>
      <c r="C42" s="13"/>
      <c r="D42" s="10"/>
      <c r="E42" s="10"/>
    </row>
    <row r="43" spans="1:5" ht="15.75">
      <c r="A43" s="9"/>
      <c r="B43" s="36"/>
      <c r="C43" s="36"/>
      <c r="D43" s="7"/>
      <c r="E43" s="7"/>
    </row>
    <row r="44" spans="1:5" ht="15.75">
      <c r="A44" s="9"/>
      <c r="B44" s="7"/>
      <c r="C44" s="10"/>
      <c r="D44" s="7"/>
      <c r="E44" s="7"/>
    </row>
    <row r="45" spans="1:5" ht="15.75">
      <c r="A45" s="9"/>
      <c r="B45" s="10"/>
      <c r="C45" s="10"/>
      <c r="D45" s="7"/>
      <c r="E45" s="7"/>
    </row>
    <row r="46" spans="1:5" ht="15.75">
      <c r="A46" s="9"/>
      <c r="B46" s="36"/>
      <c r="C46" s="36"/>
      <c r="D46" s="36"/>
      <c r="E46" s="7"/>
    </row>
    <row r="47" spans="1:5" ht="15.75">
      <c r="A47" s="9"/>
      <c r="B47" s="7"/>
      <c r="C47" s="7"/>
      <c r="D47" s="7"/>
      <c r="E47" s="7"/>
    </row>
    <row r="48" spans="1:5" ht="15.75">
      <c r="A48" s="9"/>
      <c r="B48" s="7"/>
      <c r="C48" s="7"/>
      <c r="D48" s="7"/>
      <c r="E48" s="7"/>
    </row>
    <row r="49" spans="1:5" ht="15.75">
      <c r="A49" s="9"/>
      <c r="B49" s="7"/>
      <c r="C49" s="7"/>
      <c r="D49" s="10"/>
      <c r="E49" s="7"/>
    </row>
    <row r="50" spans="1:5" ht="15.75">
      <c r="A50" s="9"/>
      <c r="B50" s="7"/>
      <c r="C50" s="7"/>
      <c r="D50" s="10"/>
      <c r="E50" s="7"/>
    </row>
    <row r="51" spans="1:5" ht="15.75">
      <c r="A51" s="9"/>
      <c r="B51" s="7"/>
      <c r="C51" s="7"/>
      <c r="D51" s="37"/>
      <c r="E51" s="7"/>
    </row>
    <row r="52" spans="1:5" ht="15.75">
      <c r="A52" s="9"/>
      <c r="B52" s="7"/>
      <c r="C52" s="7"/>
      <c r="D52" s="7"/>
      <c r="E52" s="7"/>
    </row>
    <row r="53" spans="1:5" ht="15.75">
      <c r="A53" s="35"/>
      <c r="B53" s="13"/>
      <c r="C53" s="13"/>
      <c r="D53" s="10"/>
      <c r="E53" s="10"/>
    </row>
    <row r="54" spans="1:5" ht="15" customHeight="1">
      <c r="A54" s="9"/>
      <c r="B54" s="36"/>
      <c r="C54" s="36"/>
      <c r="D54" s="7"/>
      <c r="E54" s="7"/>
    </row>
    <row r="55" spans="1:5" ht="15.75">
      <c r="A55" s="9"/>
      <c r="B55" s="7"/>
      <c r="C55" s="10"/>
      <c r="D55" s="7"/>
      <c r="E55" s="7"/>
    </row>
    <row r="56" spans="1:5" ht="15.75">
      <c r="A56" s="9"/>
      <c r="B56" s="10"/>
      <c r="C56" s="10"/>
      <c r="D56" s="7"/>
      <c r="E56" s="7"/>
    </row>
    <row r="57" spans="1:5" ht="15.75">
      <c r="A57" s="9"/>
      <c r="B57" s="37"/>
      <c r="C57" s="37"/>
      <c r="D57" s="36"/>
      <c r="E57" s="7"/>
    </row>
    <row r="58" spans="1:5" ht="15.75">
      <c r="A58" s="9"/>
      <c r="B58" s="7"/>
      <c r="C58" s="7"/>
      <c r="D58" s="7"/>
      <c r="E58" s="7"/>
    </row>
    <row r="59" spans="1:5" ht="15.75">
      <c r="A59" s="9"/>
      <c r="B59" s="7"/>
      <c r="C59" s="7"/>
      <c r="D59" s="7"/>
      <c r="E59" s="7"/>
    </row>
    <row r="60" spans="1:5" ht="15.75">
      <c r="A60" s="9"/>
      <c r="B60" s="7"/>
      <c r="C60" s="7"/>
      <c r="D60" s="7"/>
      <c r="E60" s="7"/>
    </row>
    <row r="61" spans="1:5" ht="15.75">
      <c r="A61" s="9"/>
      <c r="B61" s="7"/>
      <c r="C61" s="7"/>
      <c r="D61" s="7"/>
      <c r="E61" s="7"/>
    </row>
    <row r="62" spans="1:5" ht="15.75">
      <c r="A62" s="38"/>
      <c r="B62" s="10"/>
      <c r="C62" s="10"/>
      <c r="D62" s="10"/>
      <c r="E62" s="10"/>
    </row>
    <row r="63" spans="1:5" ht="15.75">
      <c r="A63" s="38"/>
      <c r="B63" s="39"/>
      <c r="C63" s="39"/>
      <c r="D63" s="10"/>
      <c r="E63" s="10"/>
    </row>
    <row r="64" spans="1:5" ht="15.75">
      <c r="A64" s="38"/>
      <c r="B64" s="39"/>
      <c r="C64" s="39"/>
      <c r="D64" s="10"/>
      <c r="E64" s="10"/>
    </row>
    <row r="65" spans="1:5" ht="15.75">
      <c r="A65" s="38"/>
      <c r="B65" s="10"/>
      <c r="C65" s="10"/>
      <c r="D65" s="10"/>
      <c r="E65" s="10"/>
    </row>
    <row r="66" spans="1:5" ht="15.75">
      <c r="A66" s="38"/>
      <c r="B66" s="10"/>
      <c r="C66" s="13"/>
      <c r="D66" s="37"/>
      <c r="E66" s="10"/>
    </row>
    <row r="67" spans="1:5" ht="15.75">
      <c r="A67" s="38"/>
      <c r="B67" s="10"/>
      <c r="C67" s="10"/>
      <c r="D67" s="10"/>
      <c r="E67" s="10"/>
    </row>
    <row r="68" spans="1:5" ht="15.75">
      <c r="A68" s="35"/>
      <c r="B68" s="13"/>
      <c r="C68" s="13"/>
      <c r="D68" s="10"/>
      <c r="E68" s="10"/>
    </row>
    <row r="69" spans="1:5" ht="15.75">
      <c r="A69" s="38"/>
      <c r="B69" s="37"/>
      <c r="C69" s="37"/>
      <c r="D69" s="10"/>
      <c r="E69" s="10"/>
    </row>
    <row r="70" spans="1:5" ht="15.75">
      <c r="A70" s="38"/>
      <c r="B70" s="10"/>
      <c r="C70" s="10"/>
      <c r="D70" s="10"/>
      <c r="E70" s="10"/>
    </row>
    <row r="71" spans="1:5" ht="15.75">
      <c r="A71" s="38"/>
      <c r="B71" s="10"/>
      <c r="C71" s="10"/>
      <c r="D71" s="10"/>
      <c r="E71" s="10"/>
    </row>
    <row r="72" spans="1:5" ht="15.75">
      <c r="A72" s="38"/>
      <c r="B72" s="37"/>
      <c r="C72" s="37"/>
      <c r="D72" s="37"/>
      <c r="E72" s="10"/>
    </row>
    <row r="73" spans="1:5" ht="18.75" customHeight="1">
      <c r="A73" s="38"/>
      <c r="B73" s="10"/>
      <c r="C73" s="10"/>
      <c r="D73" s="10"/>
      <c r="E73" s="10"/>
    </row>
    <row r="74" spans="1:5" ht="18.75" customHeight="1">
      <c r="A74" s="38"/>
      <c r="B74" s="10"/>
      <c r="C74" s="10"/>
      <c r="D74" s="10"/>
      <c r="E74" s="10"/>
    </row>
    <row r="75" spans="1:5" ht="15.75">
      <c r="A75" s="38"/>
      <c r="B75" s="10"/>
      <c r="C75" s="10"/>
      <c r="D75" s="10"/>
      <c r="E75" s="10"/>
    </row>
    <row r="76" spans="1:5" ht="15.75">
      <c r="A76" s="38"/>
      <c r="B76" s="10"/>
      <c r="C76" s="10"/>
      <c r="D76" s="10"/>
      <c r="E76" s="10"/>
    </row>
    <row r="77" spans="1:5" ht="15.75">
      <c r="A77" s="38"/>
      <c r="B77" s="10"/>
      <c r="C77" s="10"/>
      <c r="D77" s="10"/>
      <c r="E77" s="10"/>
    </row>
    <row r="78" spans="1:5" ht="15.75">
      <c r="A78" s="38"/>
      <c r="B78" s="10"/>
      <c r="C78" s="10"/>
      <c r="D78" s="37"/>
      <c r="E78" s="10"/>
    </row>
    <row r="79" spans="1:5" ht="15.75">
      <c r="A79" s="38"/>
      <c r="B79" s="10"/>
      <c r="C79" s="10"/>
      <c r="D79" s="10"/>
      <c r="E79" s="10"/>
    </row>
    <row r="80" spans="1:5" ht="15.75">
      <c r="A80" s="38"/>
      <c r="B80" s="10"/>
      <c r="C80" s="10"/>
      <c r="D80" s="37"/>
      <c r="E80" s="10"/>
    </row>
    <row r="81" spans="1:5" ht="15.75">
      <c r="A81" s="38"/>
      <c r="B81" s="40"/>
      <c r="C81" s="40"/>
      <c r="D81" s="40"/>
      <c r="E81" s="41"/>
    </row>
    <row r="82" spans="1:5" ht="15.75">
      <c r="A82" s="38"/>
      <c r="B82" s="40"/>
      <c r="C82" s="42"/>
      <c r="D82" s="10"/>
      <c r="E82" s="41"/>
    </row>
    <row r="83" spans="1:5" ht="15.75">
      <c r="A83" s="38"/>
      <c r="B83" s="40"/>
      <c r="C83" s="42"/>
      <c r="D83" s="10"/>
      <c r="E83" s="41"/>
    </row>
    <row r="84" spans="1:5" ht="15.75">
      <c r="A84" s="38"/>
      <c r="B84" s="40"/>
      <c r="C84" s="40"/>
      <c r="D84" s="40"/>
      <c r="E84" s="41"/>
    </row>
    <row r="85" spans="1:5" ht="15.75">
      <c r="A85" s="38"/>
      <c r="B85" s="10"/>
      <c r="C85" s="10"/>
      <c r="D85" s="10"/>
      <c r="E85" s="10"/>
    </row>
    <row r="86" spans="1:5" ht="15.75">
      <c r="A86" s="35"/>
      <c r="B86" s="10"/>
      <c r="C86" s="10"/>
      <c r="D86" s="10"/>
      <c r="E86" s="10"/>
    </row>
    <row r="87" spans="1:5" ht="15.75">
      <c r="A87" s="38"/>
      <c r="B87" s="37"/>
      <c r="C87" s="37"/>
      <c r="D87" s="10"/>
      <c r="E87" s="10"/>
    </row>
    <row r="88" spans="1:5" ht="15.75">
      <c r="A88" s="38"/>
      <c r="B88" s="10"/>
      <c r="C88" s="10"/>
      <c r="D88" s="10"/>
      <c r="E88" s="10"/>
    </row>
    <row r="89" spans="1:5" ht="15.75">
      <c r="A89" s="38"/>
      <c r="B89" s="10"/>
      <c r="C89" s="10"/>
      <c r="D89" s="10"/>
      <c r="E89" s="10"/>
    </row>
    <row r="90" spans="1:5" ht="15.75">
      <c r="A90" s="43"/>
      <c r="B90" s="10"/>
      <c r="C90" s="10"/>
      <c r="D90" s="10"/>
      <c r="E90" s="10"/>
    </row>
    <row r="91" spans="1:5" ht="15.75">
      <c r="A91" s="38"/>
      <c r="B91" s="10"/>
      <c r="C91" s="10"/>
      <c r="D91" s="10"/>
      <c r="E91" s="10"/>
    </row>
    <row r="92" spans="1:5" ht="15.75">
      <c r="A92" s="38"/>
      <c r="B92" s="10"/>
      <c r="C92" s="10"/>
      <c r="D92" s="10"/>
      <c r="E92" s="10"/>
    </row>
    <row r="93" spans="1:5" ht="15.75">
      <c r="A93" s="38"/>
      <c r="B93" s="37"/>
      <c r="C93" s="37"/>
      <c r="D93" s="37"/>
      <c r="E93" s="10"/>
    </row>
    <row r="94" spans="1:5" ht="15.75">
      <c r="A94" s="38"/>
      <c r="B94" s="10"/>
      <c r="C94" s="10"/>
      <c r="D94" s="10"/>
      <c r="E94" s="10"/>
    </row>
    <row r="95" spans="1:5" ht="15.75">
      <c r="A95" s="38"/>
      <c r="B95" s="10"/>
      <c r="C95" s="10"/>
      <c r="D95" s="10"/>
      <c r="E95" s="10"/>
    </row>
    <row r="96" spans="1:5" ht="15.75">
      <c r="A96" s="38"/>
      <c r="B96" s="10"/>
      <c r="C96" s="10"/>
      <c r="D96" s="10"/>
      <c r="E96" s="10"/>
    </row>
    <row r="97" spans="1:5" ht="15.75">
      <c r="A97" s="38"/>
      <c r="B97" s="10"/>
      <c r="C97" s="10"/>
      <c r="D97" s="10"/>
      <c r="E97" s="10"/>
    </row>
    <row r="98" spans="1:5" ht="15.75">
      <c r="A98" s="38"/>
      <c r="B98" s="10"/>
      <c r="C98" s="10"/>
      <c r="D98" s="10"/>
      <c r="E98" s="10"/>
    </row>
    <row r="99" spans="1:5" ht="15.75">
      <c r="A99" s="38"/>
      <c r="B99" s="10"/>
      <c r="C99" s="10"/>
      <c r="D99" s="10"/>
      <c r="E99" s="10"/>
    </row>
    <row r="100" spans="1:5" ht="15.75">
      <c r="A100" s="38"/>
      <c r="B100" s="10"/>
      <c r="C100" s="10"/>
      <c r="D100" s="10"/>
      <c r="E100" s="10"/>
    </row>
    <row r="101" spans="1:5" ht="15.75">
      <c r="A101" s="38"/>
      <c r="B101" s="10"/>
      <c r="C101" s="10"/>
      <c r="D101" s="10"/>
      <c r="E101" s="10"/>
    </row>
    <row r="102" spans="1:5" ht="16.5" thickBot="1">
      <c r="A102" s="38"/>
      <c r="B102" s="10"/>
      <c r="C102" s="10"/>
      <c r="D102" s="44"/>
      <c r="E102" s="10"/>
    </row>
    <row r="103" spans="1:5" ht="16.5" thickTop="1">
      <c r="A103" s="38"/>
      <c r="B103" s="40"/>
      <c r="C103" s="40"/>
      <c r="D103" s="40"/>
      <c r="E103" s="41"/>
    </row>
    <row r="104" spans="1:5" ht="15.75">
      <c r="A104" s="38"/>
      <c r="B104" s="10"/>
      <c r="C104" s="10"/>
      <c r="D104" s="10"/>
      <c r="E104" s="10"/>
    </row>
    <row r="105" spans="1:5" ht="15.75">
      <c r="A105" s="38"/>
      <c r="B105" s="10"/>
      <c r="C105" s="10"/>
      <c r="D105" s="10"/>
      <c r="E105" s="10"/>
    </row>
    <row r="106" spans="1:5" ht="15.75">
      <c r="A106" s="38"/>
      <c r="B106" s="10"/>
      <c r="C106" s="10"/>
      <c r="D106" s="10"/>
      <c r="E106" s="10"/>
    </row>
    <row r="107" spans="1:5" ht="15.75">
      <c r="A107" s="38"/>
      <c r="B107" s="10"/>
      <c r="C107" s="10"/>
      <c r="D107" s="10"/>
      <c r="E107" s="10"/>
    </row>
    <row r="108" spans="1:5" ht="15.75">
      <c r="A108" s="38"/>
      <c r="B108" s="10"/>
      <c r="C108" s="10"/>
      <c r="D108" s="10"/>
      <c r="E108" s="10"/>
    </row>
    <row r="109" spans="1:5" ht="15.75">
      <c r="A109" s="38"/>
      <c r="B109" s="45"/>
      <c r="C109" s="10"/>
      <c r="D109" s="10"/>
      <c r="E109" s="10"/>
    </row>
    <row r="110" spans="1:5" ht="15.75">
      <c r="A110" s="38"/>
      <c r="B110" s="10"/>
      <c r="C110" s="10"/>
      <c r="D110" s="10"/>
      <c r="E110" s="10"/>
    </row>
    <row r="111" spans="1:5" ht="15.75">
      <c r="A111" s="38"/>
      <c r="B111" s="10"/>
      <c r="C111" s="10"/>
      <c r="D111" s="10"/>
      <c r="E111" s="10"/>
    </row>
    <row r="112" spans="1:5" ht="15.75">
      <c r="A112" s="38"/>
      <c r="B112" s="10"/>
      <c r="C112" s="10"/>
      <c r="D112" s="10"/>
      <c r="E112" s="10"/>
    </row>
    <row r="113" spans="1:5" ht="15.75">
      <c r="A113" s="38"/>
      <c r="B113" s="45"/>
      <c r="C113" s="10"/>
      <c r="D113" s="10"/>
      <c r="E113" s="10"/>
    </row>
    <row r="114" spans="1:5" ht="15.75">
      <c r="A114" s="38"/>
      <c r="B114" s="10"/>
      <c r="C114" s="10"/>
      <c r="D114" s="10"/>
      <c r="E114" s="10"/>
    </row>
    <row r="115" spans="1:5" ht="15.75">
      <c r="A115" s="38"/>
      <c r="B115" s="45"/>
      <c r="C115" s="10"/>
      <c r="D115" s="10"/>
      <c r="E115" s="10"/>
    </row>
    <row r="116" spans="1:5" ht="15.75">
      <c r="A116" s="38"/>
      <c r="B116" s="10"/>
      <c r="C116" s="10"/>
      <c r="D116" s="10"/>
      <c r="E116" s="10"/>
    </row>
    <row r="117" spans="1:5" ht="15.75">
      <c r="A117" s="38"/>
      <c r="B117" s="10"/>
      <c r="C117" s="42"/>
      <c r="D117" s="10"/>
      <c r="E117" s="10"/>
    </row>
    <row r="118" spans="1:5" ht="15.75">
      <c r="A118" s="38"/>
      <c r="B118" s="40"/>
      <c r="C118" s="40"/>
      <c r="D118" s="40"/>
      <c r="E118" s="41"/>
    </row>
    <row r="119" spans="1:5" ht="15.75">
      <c r="A119" s="38"/>
      <c r="B119" s="10"/>
      <c r="C119" s="10"/>
      <c r="D119" s="10"/>
      <c r="E119" s="10"/>
    </row>
    <row r="120" spans="1:5" ht="15.75">
      <c r="A120" s="38"/>
      <c r="B120" s="40"/>
      <c r="C120" s="40"/>
      <c r="D120" s="40"/>
      <c r="E120" s="41"/>
    </row>
    <row r="121" spans="1:5" ht="15.75">
      <c r="A121" s="46"/>
      <c r="B121" s="47"/>
      <c r="C121" s="47"/>
      <c r="D121" s="47"/>
      <c r="E121" s="47"/>
    </row>
    <row r="122" spans="1:5" ht="15.75">
      <c r="A122" s="46"/>
      <c r="B122" s="47"/>
      <c r="C122" s="47"/>
      <c r="D122" s="47"/>
      <c r="E122" s="47"/>
    </row>
    <row r="123" spans="1:5" ht="15.75">
      <c r="A123" s="46"/>
      <c r="B123" s="47"/>
      <c r="C123" s="47"/>
      <c r="D123" s="47"/>
      <c r="E123" s="47"/>
    </row>
    <row r="124" spans="1:5" ht="15.75">
      <c r="A124" s="46"/>
      <c r="B124" s="47"/>
      <c r="C124" s="47"/>
      <c r="D124" s="47"/>
      <c r="E124" s="47"/>
    </row>
    <row r="125" spans="1:5" ht="15.75">
      <c r="A125" s="46"/>
      <c r="B125" s="47"/>
      <c r="C125" s="47"/>
      <c r="D125" s="47"/>
      <c r="E125" s="47"/>
    </row>
    <row r="126" spans="1:5" ht="15.75">
      <c r="A126" s="46"/>
      <c r="B126" s="47"/>
      <c r="C126" s="47"/>
      <c r="D126" s="47"/>
      <c r="E126" s="47"/>
    </row>
    <row r="127" spans="1:5" ht="15.75">
      <c r="A127" s="46"/>
      <c r="B127" s="47"/>
      <c r="C127" s="47"/>
      <c r="D127" s="47"/>
      <c r="E127" s="47"/>
    </row>
    <row r="128" spans="1:5" ht="15.75">
      <c r="A128" s="46"/>
      <c r="B128" s="47"/>
      <c r="C128" s="47"/>
      <c r="D128" s="47"/>
      <c r="E128" s="47"/>
    </row>
    <row r="129" spans="1:5" ht="15.75">
      <c r="A129" s="46"/>
      <c r="B129" s="47"/>
      <c r="C129" s="47"/>
      <c r="D129" s="47"/>
      <c r="E129" s="47"/>
    </row>
    <row r="130" spans="1:5" ht="15.75">
      <c r="A130" s="46"/>
      <c r="B130" s="47"/>
      <c r="C130" s="47"/>
      <c r="D130" s="47"/>
      <c r="E130" s="47"/>
    </row>
    <row r="131" spans="1:5" ht="15.75">
      <c r="A131" s="46"/>
      <c r="B131" s="47"/>
      <c r="C131" s="47"/>
      <c r="D131" s="47"/>
      <c r="E131" s="47"/>
    </row>
    <row r="132" spans="1:5" ht="15.75">
      <c r="A132" s="46"/>
      <c r="B132" s="47"/>
      <c r="C132" s="47"/>
      <c r="D132" s="47"/>
      <c r="E132" s="47"/>
    </row>
    <row r="133" spans="1:5" ht="15.75">
      <c r="A133" s="46"/>
      <c r="B133" s="47"/>
      <c r="C133" s="47"/>
      <c r="D133" s="47"/>
      <c r="E133" s="47"/>
    </row>
    <row r="134" spans="1:5" ht="15.75">
      <c r="A134" s="46"/>
      <c r="B134" s="47"/>
      <c r="C134" s="47"/>
      <c r="D134" s="47"/>
      <c r="E134" s="47"/>
    </row>
    <row r="135" spans="1:5" ht="15.75">
      <c r="A135" s="46"/>
      <c r="B135" s="47"/>
      <c r="C135" s="47"/>
      <c r="D135" s="47"/>
      <c r="E135" s="47"/>
    </row>
    <row r="136" spans="1:5" ht="15.75">
      <c r="A136" s="46"/>
      <c r="B136" s="47"/>
      <c r="C136" s="47"/>
      <c r="D136" s="47"/>
      <c r="E136" s="47"/>
    </row>
    <row r="137" spans="1:5" ht="15.75">
      <c r="A137" s="46"/>
      <c r="B137" s="47"/>
      <c r="C137" s="47"/>
      <c r="D137" s="47"/>
      <c r="E137" s="47"/>
    </row>
    <row r="138" spans="1:5" ht="15.75">
      <c r="A138" s="46"/>
      <c r="B138" s="47"/>
      <c r="C138" s="47"/>
      <c r="D138" s="47"/>
      <c r="E138" s="47"/>
    </row>
    <row r="139" spans="1:5" ht="15.75">
      <c r="A139" s="46"/>
      <c r="B139" s="47"/>
      <c r="C139" s="47"/>
      <c r="D139" s="47"/>
      <c r="E139" s="47"/>
    </row>
    <row r="140" spans="1:5" ht="15.75">
      <c r="A140" s="46"/>
      <c r="B140" s="47"/>
      <c r="C140" s="47"/>
      <c r="D140" s="47"/>
      <c r="E140" s="47"/>
    </row>
  </sheetData>
  <sheetProtection/>
  <mergeCells count="4">
    <mergeCell ref="A1:D1"/>
    <mergeCell ref="B2:D2"/>
    <mergeCell ref="B3:D3"/>
    <mergeCell ref="D32:D33"/>
  </mergeCells>
  <printOptions horizontalCentered="1" verticalCentered="1"/>
  <pageMargins left="0.5" right="0.5" top="0.5" bottom="0.18" header="0.19" footer="0.26"/>
  <pageSetup horizontalDpi="300" verticalDpi="300" orientation="landscape" r:id="rId1"/>
  <headerFooter alignWithMargins="0">
    <oddHeader>&amp;C&amp;"Arial,Bold"&amp;14Department Costs Analysis&amp;R&amp;D</oddHeader>
  </headerFooter>
  <rowBreaks count="1" manualBreakCount="1">
    <brk id="6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9"/>
  <sheetViews>
    <sheetView zoomScaleSheetLayoutView="100" zoomScalePageLayoutView="0" workbookViewId="0" topLeftCell="A1">
      <selection activeCell="D26" sqref="D26"/>
    </sheetView>
  </sheetViews>
  <sheetFormatPr defaultColWidth="8.8515625" defaultRowHeight="12.75"/>
  <cols>
    <col min="1" max="1" width="75.00390625" style="3" bestFit="1" customWidth="1"/>
    <col min="2" max="2" width="17.140625" style="26" customWidth="1"/>
    <col min="3" max="3" width="16.00390625" style="26" customWidth="1"/>
    <col min="4" max="4" width="15.00390625" style="26" bestFit="1" customWidth="1"/>
    <col min="5" max="5" width="11.7109375" style="26" customWidth="1"/>
    <col min="6" max="16384" width="8.8515625" style="3" customWidth="1"/>
  </cols>
  <sheetData>
    <row r="1" spans="1:5" ht="21" customHeight="1">
      <c r="A1" s="59" t="s">
        <v>30</v>
      </c>
      <c r="B1" s="59"/>
      <c r="C1" s="59"/>
      <c r="D1" s="59"/>
      <c r="E1" s="2"/>
    </row>
    <row r="2" spans="1:5" ht="15" customHeight="1">
      <c r="A2" s="4" t="s">
        <v>3</v>
      </c>
      <c r="B2" s="60" t="s">
        <v>41</v>
      </c>
      <c r="C2" s="61"/>
      <c r="D2" s="62"/>
      <c r="E2" s="5"/>
    </row>
    <row r="3" spans="1:5" ht="15" customHeight="1">
      <c r="A3" s="4" t="s">
        <v>4</v>
      </c>
      <c r="B3" s="63"/>
      <c r="C3" s="64"/>
      <c r="D3" s="65"/>
      <c r="E3" s="6"/>
    </row>
    <row r="4" spans="1:5" ht="15" customHeight="1">
      <c r="A4" s="4" t="s">
        <v>19</v>
      </c>
      <c r="B4" s="49">
        <v>2713</v>
      </c>
      <c r="C4" s="7"/>
      <c r="D4" s="8"/>
      <c r="E4" s="7"/>
    </row>
    <row r="5" spans="1:5" ht="15" customHeight="1">
      <c r="A5" s="4" t="s">
        <v>20</v>
      </c>
      <c r="B5" s="49">
        <v>684</v>
      </c>
      <c r="C5" s="7"/>
      <c r="D5" s="8"/>
      <c r="E5" s="7"/>
    </row>
    <row r="6" spans="1:5" ht="15" customHeight="1">
      <c r="A6" s="56" t="s">
        <v>32</v>
      </c>
      <c r="B6" s="57"/>
      <c r="C6" s="7"/>
      <c r="D6" s="8"/>
      <c r="E6" s="7"/>
    </row>
    <row r="7" spans="1:5" ht="15.75">
      <c r="A7" s="11" t="s">
        <v>37</v>
      </c>
      <c r="B7" s="12" t="s">
        <v>1</v>
      </c>
      <c r="C7" s="12" t="s">
        <v>2</v>
      </c>
      <c r="D7" s="12" t="s">
        <v>12</v>
      </c>
      <c r="E7" s="13"/>
    </row>
    <row r="8" spans="1:5" ht="15" customHeight="1">
      <c r="A8" s="14" t="s">
        <v>23</v>
      </c>
      <c r="B8" s="15">
        <v>1875669</v>
      </c>
      <c r="C8" s="15">
        <v>69429</v>
      </c>
      <c r="D8" s="1">
        <f aca="true" t="shared" si="0" ref="D8:D14">B8+C8</f>
        <v>1945098</v>
      </c>
      <c r="E8" s="7"/>
    </row>
    <row r="9" spans="1:5" ht="9.75" customHeight="1">
      <c r="A9" s="50"/>
      <c r="B9" s="51"/>
      <c r="C9" s="51"/>
      <c r="D9" s="52"/>
      <c r="E9" s="7"/>
    </row>
    <row r="10" spans="1:5" ht="15" customHeight="1">
      <c r="A10" s="14" t="s">
        <v>5</v>
      </c>
      <c r="B10" s="15">
        <f>243351+31562</f>
        <v>274913</v>
      </c>
      <c r="C10" s="15">
        <f>26366+17546</f>
        <v>43912</v>
      </c>
      <c r="D10" s="1">
        <f t="shared" si="0"/>
        <v>318825</v>
      </c>
      <c r="E10" s="7"/>
    </row>
    <row r="11" spans="1:5" ht="15" customHeight="1">
      <c r="A11" s="14" t="s">
        <v>9</v>
      </c>
      <c r="B11" s="15">
        <v>104090</v>
      </c>
      <c r="C11" s="15">
        <v>17756</v>
      </c>
      <c r="D11" s="1">
        <f t="shared" si="0"/>
        <v>121846</v>
      </c>
      <c r="E11" s="7"/>
    </row>
    <row r="12" spans="1:5" ht="9" customHeight="1">
      <c r="A12" s="50"/>
      <c r="B12" s="51"/>
      <c r="C12" s="51"/>
      <c r="D12" s="52"/>
      <c r="E12" s="7"/>
    </row>
    <row r="13" spans="1:5" ht="15" customHeight="1">
      <c r="A13" s="14" t="s">
        <v>27</v>
      </c>
      <c r="B13" s="15"/>
      <c r="C13" s="15"/>
      <c r="D13" s="1">
        <f t="shared" si="0"/>
        <v>0</v>
      </c>
      <c r="E13" s="7"/>
    </row>
    <row r="14" spans="1:5" ht="15" customHeight="1">
      <c r="A14" s="14" t="s">
        <v>6</v>
      </c>
      <c r="B14" s="15">
        <v>2479</v>
      </c>
      <c r="C14" s="15"/>
      <c r="D14" s="1">
        <f t="shared" si="0"/>
        <v>2479</v>
      </c>
      <c r="E14" s="7"/>
    </row>
    <row r="15" spans="1:5" ht="9.75" customHeight="1">
      <c r="A15" s="17"/>
      <c r="B15" s="18"/>
      <c r="C15" s="18"/>
      <c r="D15" s="19"/>
      <c r="E15" s="7"/>
    </row>
    <row r="16" spans="1:5" ht="15" customHeight="1">
      <c r="A16" s="20" t="s">
        <v>26</v>
      </c>
      <c r="B16" s="15"/>
      <c r="C16" s="15"/>
      <c r="D16" s="1">
        <f>B16+C16</f>
        <v>0</v>
      </c>
      <c r="E16" s="7"/>
    </row>
    <row r="17" spans="1:5" ht="15" customHeight="1">
      <c r="A17" s="20" t="s">
        <v>8</v>
      </c>
      <c r="B17" s="15">
        <v>18671</v>
      </c>
      <c r="C17" s="15"/>
      <c r="D17" s="1">
        <f>B17+C17</f>
        <v>18671</v>
      </c>
      <c r="E17" s="7"/>
    </row>
    <row r="18" spans="1:5" ht="15" customHeight="1">
      <c r="A18" s="20" t="s">
        <v>11</v>
      </c>
      <c r="B18" s="15"/>
      <c r="C18" s="15"/>
      <c r="D18" s="1">
        <f>B18+C18</f>
        <v>0</v>
      </c>
      <c r="E18" s="7"/>
    </row>
    <row r="19" spans="1:5" ht="15" customHeight="1">
      <c r="A19" s="20" t="s">
        <v>10</v>
      </c>
      <c r="B19" s="15"/>
      <c r="C19" s="15"/>
      <c r="D19" s="1">
        <f>B19+C19</f>
        <v>0</v>
      </c>
      <c r="E19" s="7"/>
    </row>
    <row r="20" spans="1:5" ht="15" customHeight="1">
      <c r="A20" s="20" t="s">
        <v>13</v>
      </c>
      <c r="B20" s="15"/>
      <c r="C20" s="15"/>
      <c r="D20" s="1">
        <f>B20+C20</f>
        <v>0</v>
      </c>
      <c r="E20" s="7"/>
    </row>
    <row r="21" spans="1:5" ht="9.75" customHeight="1">
      <c r="A21" s="17"/>
      <c r="B21" s="18"/>
      <c r="C21" s="18"/>
      <c r="D21" s="21">
        <f>SUM(D8:D20)</f>
        <v>2406919</v>
      </c>
      <c r="E21" s="7"/>
    </row>
    <row r="22" spans="1:5" ht="15" customHeight="1">
      <c r="A22" s="22" t="s">
        <v>22</v>
      </c>
      <c r="B22" s="18"/>
      <c r="C22" s="18"/>
      <c r="D22" s="48">
        <f>(D8+D9+D10+D11+D12+D13+D14+D16+D17+D18+D19+D20)</f>
        <v>2406919</v>
      </c>
      <c r="E22" s="7"/>
    </row>
    <row r="23" spans="1:5" ht="9.75" customHeight="1">
      <c r="A23" s="23"/>
      <c r="B23" s="18"/>
      <c r="C23" s="18"/>
      <c r="D23" s="24"/>
      <c r="E23" s="7"/>
    </row>
    <row r="24" spans="1:5" ht="15" customHeight="1">
      <c r="A24" s="20" t="s">
        <v>14</v>
      </c>
      <c r="B24" s="18"/>
      <c r="C24" s="18"/>
      <c r="D24" s="16"/>
      <c r="E24" s="7"/>
    </row>
    <row r="25" spans="1:5" ht="15" customHeight="1">
      <c r="A25" s="20" t="s">
        <v>29</v>
      </c>
      <c r="B25" s="18"/>
      <c r="C25" s="18"/>
      <c r="D25" s="16">
        <f>(11.75+5.5)*(2299/4)</f>
        <v>9914.4375</v>
      </c>
      <c r="E25" s="7"/>
    </row>
    <row r="26" spans="1:5" ht="9.75" customHeight="1">
      <c r="A26" s="17"/>
      <c r="B26" s="18"/>
      <c r="C26" s="18"/>
      <c r="D26" s="24">
        <v>0</v>
      </c>
      <c r="E26" s="7"/>
    </row>
    <row r="27" spans="1:5" ht="15" customHeight="1">
      <c r="A27" s="54" t="s">
        <v>28</v>
      </c>
      <c r="B27" s="18"/>
      <c r="C27" s="18"/>
      <c r="D27" s="1">
        <f>D22-(D25+D24)</f>
        <v>2397004.5625</v>
      </c>
      <c r="E27" s="7"/>
    </row>
    <row r="28" spans="1:5" ht="9.75" customHeight="1">
      <c r="A28" s="54" t="s">
        <v>21</v>
      </c>
      <c r="B28" s="18"/>
      <c r="C28" s="18"/>
      <c r="D28" s="18"/>
      <c r="E28" s="7"/>
    </row>
    <row r="29" spans="1:5" ht="9.75" customHeight="1">
      <c r="A29" s="17"/>
      <c r="B29" s="18"/>
      <c r="C29" s="18"/>
      <c r="D29" s="53"/>
      <c r="E29" s="7"/>
    </row>
    <row r="30" spans="1:5" ht="15" customHeight="1">
      <c r="A30" s="20" t="s">
        <v>31</v>
      </c>
      <c r="B30" s="18" t="s">
        <v>7</v>
      </c>
      <c r="C30" s="18"/>
      <c r="D30" s="25">
        <v>2299</v>
      </c>
      <c r="E30" s="7"/>
    </row>
    <row r="31" spans="1:4" ht="9.75" customHeight="1">
      <c r="A31" s="23"/>
      <c r="B31" s="18"/>
      <c r="C31" s="18"/>
      <c r="D31" s="24"/>
    </row>
    <row r="32" spans="1:4" ht="15" customHeight="1">
      <c r="A32" s="22" t="s">
        <v>15</v>
      </c>
      <c r="B32" s="18"/>
      <c r="C32" s="18"/>
      <c r="D32" s="66">
        <f>(D27/D30)</f>
        <v>1042.6292137886037</v>
      </c>
    </row>
    <row r="33" spans="1:4" ht="15" customHeight="1">
      <c r="A33" s="22" t="s">
        <v>16</v>
      </c>
      <c r="B33" s="18"/>
      <c r="C33" s="18"/>
      <c r="D33" s="67"/>
    </row>
    <row r="34" spans="1:4" ht="9" customHeight="1">
      <c r="A34" s="23"/>
      <c r="B34" s="27"/>
      <c r="C34" s="27"/>
      <c r="D34" s="28"/>
    </row>
    <row r="35" spans="1:4" ht="15" customHeight="1">
      <c r="A35" s="29" t="s">
        <v>17</v>
      </c>
      <c r="B35" s="18"/>
      <c r="C35" s="18"/>
      <c r="D35" s="30">
        <v>118595</v>
      </c>
    </row>
    <row r="36" spans="1:4" ht="9.75" customHeight="1">
      <c r="A36" s="23"/>
      <c r="B36" s="27"/>
      <c r="C36" s="27"/>
      <c r="D36" s="28"/>
    </row>
    <row r="37" spans="1:4" ht="15" customHeight="1">
      <c r="A37" s="29" t="s">
        <v>18</v>
      </c>
      <c r="B37" s="18"/>
      <c r="C37" s="18"/>
      <c r="D37" s="30">
        <v>106932</v>
      </c>
    </row>
    <row r="38" spans="1:4" ht="9.75" customHeight="1">
      <c r="A38" s="23"/>
      <c r="B38" s="27"/>
      <c r="C38" s="27"/>
      <c r="D38" s="28"/>
    </row>
    <row r="39" spans="1:4" ht="15" customHeight="1">
      <c r="A39" s="22" t="s">
        <v>24</v>
      </c>
      <c r="B39" s="18"/>
      <c r="C39" s="18"/>
      <c r="D39" s="24"/>
    </row>
    <row r="40" spans="1:4" ht="15" customHeight="1">
      <c r="A40" s="55" t="s">
        <v>25</v>
      </c>
      <c r="B40" s="31"/>
      <c r="C40" s="31"/>
      <c r="D40" s="58">
        <f>D22/101017151</f>
        <v>0.02382683510842629</v>
      </c>
    </row>
    <row r="41" spans="1:5" ht="15.75">
      <c r="A41" s="35"/>
      <c r="B41" s="13"/>
      <c r="C41" s="13"/>
      <c r="D41" s="10"/>
      <c r="E41" s="10"/>
    </row>
    <row r="42" spans="1:5" ht="15.75">
      <c r="A42" s="9"/>
      <c r="B42" s="36"/>
      <c r="C42" s="36"/>
      <c r="D42" s="7"/>
      <c r="E42" s="7"/>
    </row>
    <row r="43" spans="1:5" ht="15.75">
      <c r="A43" s="9"/>
      <c r="B43" s="7"/>
      <c r="C43" s="10"/>
      <c r="D43" s="7"/>
      <c r="E43" s="7"/>
    </row>
    <row r="44" spans="1:5" ht="15.75">
      <c r="A44" s="9"/>
      <c r="B44" s="10"/>
      <c r="C44" s="10"/>
      <c r="D44" s="7"/>
      <c r="E44" s="7"/>
    </row>
    <row r="45" spans="1:5" ht="15.75">
      <c r="A45" s="9"/>
      <c r="B45" s="36"/>
      <c r="C45" s="36"/>
      <c r="D45" s="36"/>
      <c r="E45" s="7"/>
    </row>
    <row r="46" spans="1:5" ht="15.75">
      <c r="A46" s="9"/>
      <c r="B46" s="7"/>
      <c r="C46" s="7"/>
      <c r="D46" s="7"/>
      <c r="E46" s="7"/>
    </row>
    <row r="47" spans="1:5" ht="15.75">
      <c r="A47" s="9"/>
      <c r="B47" s="7"/>
      <c r="C47" s="7"/>
      <c r="D47" s="7"/>
      <c r="E47" s="7"/>
    </row>
    <row r="48" spans="1:5" ht="15.75">
      <c r="A48" s="9"/>
      <c r="B48" s="7"/>
      <c r="C48" s="7"/>
      <c r="D48" s="10"/>
      <c r="E48" s="7"/>
    </row>
    <row r="49" spans="1:5" ht="15.75">
      <c r="A49" s="9"/>
      <c r="B49" s="7"/>
      <c r="C49" s="7"/>
      <c r="D49" s="10"/>
      <c r="E49" s="7"/>
    </row>
    <row r="50" spans="1:5" ht="15.75">
      <c r="A50" s="9"/>
      <c r="B50" s="7"/>
      <c r="C50" s="7"/>
      <c r="D50" s="37"/>
      <c r="E50" s="7"/>
    </row>
    <row r="51" spans="1:5" ht="15.75">
      <c r="A51" s="9"/>
      <c r="B51" s="7"/>
      <c r="C51" s="7"/>
      <c r="D51" s="7"/>
      <c r="E51" s="7"/>
    </row>
    <row r="52" spans="1:5" ht="15.75">
      <c r="A52" s="35"/>
      <c r="B52" s="13"/>
      <c r="C52" s="13"/>
      <c r="D52" s="10"/>
      <c r="E52" s="10"/>
    </row>
    <row r="53" spans="1:5" ht="15" customHeight="1">
      <c r="A53" s="9"/>
      <c r="B53" s="36"/>
      <c r="C53" s="36"/>
      <c r="D53" s="7"/>
      <c r="E53" s="7"/>
    </row>
    <row r="54" spans="1:5" ht="15.75">
      <c r="A54" s="9"/>
      <c r="B54" s="7"/>
      <c r="C54" s="10"/>
      <c r="D54" s="7"/>
      <c r="E54" s="7"/>
    </row>
    <row r="55" spans="1:5" ht="15.75">
      <c r="A55" s="9"/>
      <c r="B55" s="10"/>
      <c r="C55" s="10"/>
      <c r="D55" s="7"/>
      <c r="E55" s="7"/>
    </row>
    <row r="56" spans="1:5" ht="15.75">
      <c r="A56" s="9"/>
      <c r="B56" s="37"/>
      <c r="C56" s="37"/>
      <c r="D56" s="36"/>
      <c r="E56" s="7"/>
    </row>
    <row r="57" spans="1:5" ht="15.75">
      <c r="A57" s="9"/>
      <c r="B57" s="7"/>
      <c r="C57" s="7"/>
      <c r="D57" s="7"/>
      <c r="E57" s="7"/>
    </row>
    <row r="58" spans="1:5" ht="15.75">
      <c r="A58" s="9"/>
      <c r="B58" s="7"/>
      <c r="C58" s="7"/>
      <c r="D58" s="7"/>
      <c r="E58" s="7"/>
    </row>
    <row r="59" spans="1:5" ht="15.75">
      <c r="A59" s="9"/>
      <c r="B59" s="7"/>
      <c r="C59" s="7"/>
      <c r="D59" s="7"/>
      <c r="E59" s="7"/>
    </row>
    <row r="60" spans="1:5" ht="15.75">
      <c r="A60" s="9"/>
      <c r="B60" s="7"/>
      <c r="C60" s="7"/>
      <c r="D60" s="7"/>
      <c r="E60" s="7"/>
    </row>
    <row r="61" spans="1:5" ht="15.75">
      <c r="A61" s="38"/>
      <c r="B61" s="10"/>
      <c r="C61" s="10"/>
      <c r="D61" s="10"/>
      <c r="E61" s="10"/>
    </row>
    <row r="62" spans="1:5" ht="15.75">
      <c r="A62" s="38"/>
      <c r="B62" s="39"/>
      <c r="C62" s="39"/>
      <c r="D62" s="10"/>
      <c r="E62" s="10"/>
    </row>
    <row r="63" spans="1:5" ht="15.75">
      <c r="A63" s="38"/>
      <c r="B63" s="39"/>
      <c r="C63" s="39"/>
      <c r="D63" s="10"/>
      <c r="E63" s="10"/>
    </row>
    <row r="64" spans="1:5" ht="15.75">
      <c r="A64" s="38"/>
      <c r="B64" s="10"/>
      <c r="C64" s="10"/>
      <c r="D64" s="10"/>
      <c r="E64" s="10"/>
    </row>
    <row r="65" spans="1:5" ht="15.75">
      <c r="A65" s="38"/>
      <c r="B65" s="10"/>
      <c r="C65" s="13"/>
      <c r="D65" s="37"/>
      <c r="E65" s="10"/>
    </row>
    <row r="66" spans="1:5" ht="15.75">
      <c r="A66" s="38"/>
      <c r="B66" s="10"/>
      <c r="C66" s="10"/>
      <c r="D66" s="10"/>
      <c r="E66" s="10"/>
    </row>
    <row r="67" spans="1:5" ht="15.75">
      <c r="A67" s="35"/>
      <c r="B67" s="13"/>
      <c r="C67" s="13"/>
      <c r="D67" s="10"/>
      <c r="E67" s="10"/>
    </row>
    <row r="68" spans="1:5" ht="15.75">
      <c r="A68" s="38"/>
      <c r="B68" s="37"/>
      <c r="C68" s="37"/>
      <c r="D68" s="10"/>
      <c r="E68" s="10"/>
    </row>
    <row r="69" spans="1:5" ht="15.75">
      <c r="A69" s="38"/>
      <c r="B69" s="10"/>
      <c r="C69" s="10"/>
      <c r="D69" s="10"/>
      <c r="E69" s="10"/>
    </row>
    <row r="70" spans="1:5" ht="15.75">
      <c r="A70" s="38"/>
      <c r="B70" s="10"/>
      <c r="C70" s="10"/>
      <c r="D70" s="10"/>
      <c r="E70" s="10"/>
    </row>
    <row r="71" spans="1:5" ht="15.75">
      <c r="A71" s="38"/>
      <c r="B71" s="37"/>
      <c r="C71" s="37"/>
      <c r="D71" s="37"/>
      <c r="E71" s="10"/>
    </row>
    <row r="72" spans="1:5" ht="18.75" customHeight="1">
      <c r="A72" s="38"/>
      <c r="B72" s="10"/>
      <c r="C72" s="10"/>
      <c r="D72" s="10"/>
      <c r="E72" s="10"/>
    </row>
    <row r="73" spans="1:5" ht="18.75" customHeight="1">
      <c r="A73" s="38"/>
      <c r="B73" s="10"/>
      <c r="C73" s="10"/>
      <c r="D73" s="10"/>
      <c r="E73" s="10"/>
    </row>
    <row r="74" spans="1:5" ht="15.75">
      <c r="A74" s="38"/>
      <c r="B74" s="10"/>
      <c r="C74" s="10"/>
      <c r="D74" s="10"/>
      <c r="E74" s="10"/>
    </row>
    <row r="75" spans="1:5" ht="15.75">
      <c r="A75" s="38"/>
      <c r="B75" s="10"/>
      <c r="C75" s="10"/>
      <c r="D75" s="10"/>
      <c r="E75" s="10"/>
    </row>
    <row r="76" spans="1:5" ht="15.75">
      <c r="A76" s="38"/>
      <c r="B76" s="10"/>
      <c r="C76" s="10"/>
      <c r="D76" s="10"/>
      <c r="E76" s="10"/>
    </row>
    <row r="77" spans="1:5" ht="15.75">
      <c r="A77" s="38"/>
      <c r="B77" s="10"/>
      <c r="C77" s="10"/>
      <c r="D77" s="37"/>
      <c r="E77" s="10"/>
    </row>
    <row r="78" spans="1:5" ht="15.75">
      <c r="A78" s="38"/>
      <c r="B78" s="10"/>
      <c r="C78" s="10"/>
      <c r="D78" s="10"/>
      <c r="E78" s="10"/>
    </row>
    <row r="79" spans="1:5" ht="15.75">
      <c r="A79" s="38"/>
      <c r="B79" s="10"/>
      <c r="C79" s="10"/>
      <c r="D79" s="37"/>
      <c r="E79" s="10"/>
    </row>
    <row r="80" spans="1:5" ht="15.75">
      <c r="A80" s="38"/>
      <c r="B80" s="40"/>
      <c r="C80" s="40"/>
      <c r="D80" s="40"/>
      <c r="E80" s="41"/>
    </row>
    <row r="81" spans="1:5" ht="15.75">
      <c r="A81" s="38"/>
      <c r="B81" s="40"/>
      <c r="C81" s="42"/>
      <c r="D81" s="10"/>
      <c r="E81" s="41"/>
    </row>
    <row r="82" spans="1:5" ht="15.75">
      <c r="A82" s="38"/>
      <c r="B82" s="40"/>
      <c r="C82" s="42"/>
      <c r="D82" s="10"/>
      <c r="E82" s="41"/>
    </row>
    <row r="83" spans="1:5" ht="15.75">
      <c r="A83" s="38"/>
      <c r="B83" s="40"/>
      <c r="C83" s="40"/>
      <c r="D83" s="40"/>
      <c r="E83" s="41"/>
    </row>
    <row r="84" spans="1:5" ht="15.75">
      <c r="A84" s="38"/>
      <c r="B84" s="10"/>
      <c r="C84" s="10"/>
      <c r="D84" s="10"/>
      <c r="E84" s="10"/>
    </row>
    <row r="85" spans="1:5" ht="15.75">
      <c r="A85" s="35"/>
      <c r="B85" s="10"/>
      <c r="C85" s="10"/>
      <c r="D85" s="10"/>
      <c r="E85" s="10"/>
    </row>
    <row r="86" spans="1:5" ht="15.75">
      <c r="A86" s="38"/>
      <c r="B86" s="37"/>
      <c r="C86" s="37"/>
      <c r="D86" s="10"/>
      <c r="E86" s="10"/>
    </row>
    <row r="87" spans="1:5" ht="15.75">
      <c r="A87" s="38"/>
      <c r="B87" s="10"/>
      <c r="C87" s="10"/>
      <c r="D87" s="10"/>
      <c r="E87" s="10"/>
    </row>
    <row r="88" spans="1:5" ht="15.75">
      <c r="A88" s="38"/>
      <c r="B88" s="10"/>
      <c r="C88" s="10"/>
      <c r="D88" s="10"/>
      <c r="E88" s="10"/>
    </row>
    <row r="89" spans="1:5" ht="15.75">
      <c r="A89" s="43"/>
      <c r="B89" s="10"/>
      <c r="C89" s="10"/>
      <c r="D89" s="10"/>
      <c r="E89" s="10"/>
    </row>
    <row r="90" spans="1:5" ht="15.75">
      <c r="A90" s="38"/>
      <c r="B90" s="10"/>
      <c r="C90" s="10"/>
      <c r="D90" s="10"/>
      <c r="E90" s="10"/>
    </row>
    <row r="91" spans="1:5" ht="15.75">
      <c r="A91" s="38"/>
      <c r="B91" s="10"/>
      <c r="C91" s="10"/>
      <c r="D91" s="10"/>
      <c r="E91" s="10"/>
    </row>
    <row r="92" spans="1:5" ht="15.75">
      <c r="A92" s="38"/>
      <c r="B92" s="37"/>
      <c r="C92" s="37"/>
      <c r="D92" s="37"/>
      <c r="E92" s="10"/>
    </row>
    <row r="93" spans="1:5" ht="15.75">
      <c r="A93" s="38"/>
      <c r="B93" s="10"/>
      <c r="C93" s="10"/>
      <c r="D93" s="10"/>
      <c r="E93" s="10"/>
    </row>
    <row r="94" spans="1:5" ht="15.75">
      <c r="A94" s="38"/>
      <c r="B94" s="10"/>
      <c r="C94" s="10"/>
      <c r="D94" s="10"/>
      <c r="E94" s="10"/>
    </row>
    <row r="95" spans="1:5" ht="15.75">
      <c r="A95" s="38"/>
      <c r="B95" s="10"/>
      <c r="C95" s="10"/>
      <c r="D95" s="10"/>
      <c r="E95" s="10"/>
    </row>
    <row r="96" spans="1:5" ht="15.75">
      <c r="A96" s="38"/>
      <c r="B96" s="10"/>
      <c r="C96" s="10"/>
      <c r="D96" s="10"/>
      <c r="E96" s="10"/>
    </row>
    <row r="97" spans="1:5" ht="15.75">
      <c r="A97" s="38"/>
      <c r="B97" s="10"/>
      <c r="C97" s="10"/>
      <c r="D97" s="10"/>
      <c r="E97" s="10"/>
    </row>
    <row r="98" spans="1:5" ht="15.75">
      <c r="A98" s="38"/>
      <c r="B98" s="10"/>
      <c r="C98" s="10"/>
      <c r="D98" s="10"/>
      <c r="E98" s="10"/>
    </row>
    <row r="99" spans="1:5" ht="15.75">
      <c r="A99" s="38"/>
      <c r="B99" s="10"/>
      <c r="C99" s="10"/>
      <c r="D99" s="10"/>
      <c r="E99" s="10"/>
    </row>
    <row r="100" spans="1:5" ht="15.75">
      <c r="A100" s="38"/>
      <c r="B100" s="10"/>
      <c r="C100" s="10"/>
      <c r="D100" s="10"/>
      <c r="E100" s="10"/>
    </row>
    <row r="101" spans="1:5" ht="16.5" thickBot="1">
      <c r="A101" s="38"/>
      <c r="B101" s="10"/>
      <c r="C101" s="10"/>
      <c r="D101" s="44"/>
      <c r="E101" s="10"/>
    </row>
    <row r="102" spans="1:5" ht="16.5" thickTop="1">
      <c r="A102" s="38"/>
      <c r="B102" s="40"/>
      <c r="C102" s="40"/>
      <c r="D102" s="40"/>
      <c r="E102" s="41"/>
    </row>
    <row r="103" spans="1:5" ht="15.75">
      <c r="A103" s="38"/>
      <c r="B103" s="10"/>
      <c r="C103" s="10"/>
      <c r="D103" s="10"/>
      <c r="E103" s="10"/>
    </row>
    <row r="104" spans="1:5" ht="15.75">
      <c r="A104" s="38"/>
      <c r="B104" s="10"/>
      <c r="C104" s="10"/>
      <c r="D104" s="10"/>
      <c r="E104" s="10"/>
    </row>
    <row r="105" spans="1:5" ht="15.75">
      <c r="A105" s="38"/>
      <c r="B105" s="10"/>
      <c r="C105" s="10"/>
      <c r="D105" s="10"/>
      <c r="E105" s="10"/>
    </row>
    <row r="106" spans="1:5" ht="15.75">
      <c r="A106" s="38"/>
      <c r="B106" s="10"/>
      <c r="C106" s="10"/>
      <c r="D106" s="10"/>
      <c r="E106" s="10"/>
    </row>
    <row r="107" spans="1:5" ht="15.75">
      <c r="A107" s="38"/>
      <c r="B107" s="10"/>
      <c r="C107" s="10"/>
      <c r="D107" s="10"/>
      <c r="E107" s="10"/>
    </row>
    <row r="108" spans="1:5" ht="15.75">
      <c r="A108" s="38"/>
      <c r="B108" s="45"/>
      <c r="C108" s="10"/>
      <c r="D108" s="10"/>
      <c r="E108" s="10"/>
    </row>
    <row r="109" spans="1:5" ht="15.75">
      <c r="A109" s="38"/>
      <c r="B109" s="10"/>
      <c r="C109" s="10"/>
      <c r="D109" s="10"/>
      <c r="E109" s="10"/>
    </row>
    <row r="110" spans="1:5" ht="15.75">
      <c r="A110" s="38"/>
      <c r="B110" s="10"/>
      <c r="C110" s="10"/>
      <c r="D110" s="10"/>
      <c r="E110" s="10"/>
    </row>
    <row r="111" spans="1:5" ht="15.75">
      <c r="A111" s="38"/>
      <c r="B111" s="10"/>
      <c r="C111" s="10"/>
      <c r="D111" s="10"/>
      <c r="E111" s="10"/>
    </row>
    <row r="112" spans="1:5" ht="15.75">
      <c r="A112" s="38"/>
      <c r="B112" s="45"/>
      <c r="C112" s="10"/>
      <c r="D112" s="10"/>
      <c r="E112" s="10"/>
    </row>
    <row r="113" spans="1:5" ht="15.75">
      <c r="A113" s="38"/>
      <c r="B113" s="10"/>
      <c r="C113" s="10"/>
      <c r="D113" s="10"/>
      <c r="E113" s="10"/>
    </row>
    <row r="114" spans="1:5" ht="15.75">
      <c r="A114" s="38"/>
      <c r="B114" s="45"/>
      <c r="C114" s="10"/>
      <c r="D114" s="10"/>
      <c r="E114" s="10"/>
    </row>
    <row r="115" spans="1:5" ht="15.75">
      <c r="A115" s="38"/>
      <c r="B115" s="10"/>
      <c r="C115" s="10"/>
      <c r="D115" s="10"/>
      <c r="E115" s="10"/>
    </row>
    <row r="116" spans="1:5" ht="15.75">
      <c r="A116" s="38"/>
      <c r="B116" s="10"/>
      <c r="C116" s="42"/>
      <c r="D116" s="10"/>
      <c r="E116" s="10"/>
    </row>
    <row r="117" spans="1:5" ht="15.75">
      <c r="A117" s="38"/>
      <c r="B117" s="40"/>
      <c r="C117" s="40"/>
      <c r="D117" s="40"/>
      <c r="E117" s="41"/>
    </row>
    <row r="118" spans="1:5" ht="15.75">
      <c r="A118" s="38"/>
      <c r="B118" s="10"/>
      <c r="C118" s="10"/>
      <c r="D118" s="10"/>
      <c r="E118" s="10"/>
    </row>
    <row r="119" spans="1:5" ht="15.75">
      <c r="A119" s="38"/>
      <c r="B119" s="40"/>
      <c r="C119" s="40"/>
      <c r="D119" s="40"/>
      <c r="E119" s="41"/>
    </row>
    <row r="120" spans="1:5" ht="15.75">
      <c r="A120" s="46"/>
      <c r="B120" s="47"/>
      <c r="C120" s="47"/>
      <c r="D120" s="47"/>
      <c r="E120" s="47"/>
    </row>
    <row r="121" spans="1:5" ht="15.75">
      <c r="A121" s="46"/>
      <c r="B121" s="47"/>
      <c r="C121" s="47"/>
      <c r="D121" s="47"/>
      <c r="E121" s="47"/>
    </row>
    <row r="122" spans="1:5" ht="15.75">
      <c r="A122" s="46"/>
      <c r="B122" s="47"/>
      <c r="C122" s="47"/>
      <c r="D122" s="47"/>
      <c r="E122" s="47"/>
    </row>
    <row r="123" spans="1:5" ht="15.75">
      <c r="A123" s="46"/>
      <c r="B123" s="47"/>
      <c r="C123" s="47"/>
      <c r="D123" s="47"/>
      <c r="E123" s="47"/>
    </row>
    <row r="124" spans="1:5" ht="15.75">
      <c r="A124" s="46"/>
      <c r="B124" s="47"/>
      <c r="C124" s="47"/>
      <c r="D124" s="47"/>
      <c r="E124" s="47"/>
    </row>
    <row r="125" spans="1:5" ht="15.75">
      <c r="A125" s="46"/>
      <c r="B125" s="47"/>
      <c r="C125" s="47"/>
      <c r="D125" s="47"/>
      <c r="E125" s="47"/>
    </row>
    <row r="126" spans="1:5" ht="15.75">
      <c r="A126" s="46"/>
      <c r="B126" s="47"/>
      <c r="C126" s="47"/>
      <c r="D126" s="47"/>
      <c r="E126" s="47"/>
    </row>
    <row r="127" spans="1:5" ht="15.75">
      <c r="A127" s="46"/>
      <c r="B127" s="47"/>
      <c r="C127" s="47"/>
      <c r="D127" s="47"/>
      <c r="E127" s="47"/>
    </row>
    <row r="128" spans="1:5" ht="15.75">
      <c r="A128" s="46"/>
      <c r="B128" s="47"/>
      <c r="C128" s="47"/>
      <c r="D128" s="47"/>
      <c r="E128" s="47"/>
    </row>
    <row r="129" spans="1:5" ht="15.75">
      <c r="A129" s="46"/>
      <c r="B129" s="47"/>
      <c r="C129" s="47"/>
      <c r="D129" s="47"/>
      <c r="E129" s="47"/>
    </row>
    <row r="130" spans="1:5" ht="15.75">
      <c r="A130" s="46"/>
      <c r="B130" s="47"/>
      <c r="C130" s="47"/>
      <c r="D130" s="47"/>
      <c r="E130" s="47"/>
    </row>
    <row r="131" spans="1:5" ht="15.75">
      <c r="A131" s="46"/>
      <c r="B131" s="47"/>
      <c r="C131" s="47"/>
      <c r="D131" s="47"/>
      <c r="E131" s="47"/>
    </row>
    <row r="132" spans="1:5" ht="15.75">
      <c r="A132" s="46"/>
      <c r="B132" s="47"/>
      <c r="C132" s="47"/>
      <c r="D132" s="47"/>
      <c r="E132" s="47"/>
    </row>
    <row r="133" spans="1:5" ht="15.75">
      <c r="A133" s="46"/>
      <c r="B133" s="47"/>
      <c r="C133" s="47"/>
      <c r="D133" s="47"/>
      <c r="E133" s="47"/>
    </row>
    <row r="134" spans="1:5" ht="15.75">
      <c r="A134" s="46"/>
      <c r="B134" s="47"/>
      <c r="C134" s="47"/>
      <c r="D134" s="47"/>
      <c r="E134" s="47"/>
    </row>
    <row r="135" spans="1:5" ht="15.75">
      <c r="A135" s="46"/>
      <c r="B135" s="47"/>
      <c r="C135" s="47"/>
      <c r="D135" s="47"/>
      <c r="E135" s="47"/>
    </row>
    <row r="136" spans="1:5" ht="15.75">
      <c r="A136" s="46"/>
      <c r="B136" s="47"/>
      <c r="C136" s="47"/>
      <c r="D136" s="47"/>
      <c r="E136" s="47"/>
    </row>
    <row r="137" spans="1:5" ht="15.75">
      <c r="A137" s="46"/>
      <c r="B137" s="47"/>
      <c r="C137" s="47"/>
      <c r="D137" s="47"/>
      <c r="E137" s="47"/>
    </row>
    <row r="138" spans="1:5" ht="15.75">
      <c r="A138" s="46"/>
      <c r="B138" s="47"/>
      <c r="C138" s="47"/>
      <c r="D138" s="47"/>
      <c r="E138" s="47"/>
    </row>
    <row r="139" spans="1:5" ht="15.75">
      <c r="A139" s="46"/>
      <c r="B139" s="47"/>
      <c r="C139" s="47"/>
      <c r="D139" s="47"/>
      <c r="E139" s="47"/>
    </row>
  </sheetData>
  <sheetProtection/>
  <mergeCells count="4">
    <mergeCell ref="A1:D1"/>
    <mergeCell ref="B2:D2"/>
    <mergeCell ref="B3:D3"/>
    <mergeCell ref="D32:D33"/>
  </mergeCells>
  <printOptions horizontalCentered="1" verticalCentered="1"/>
  <pageMargins left="0.5" right="0.5" top="0.5" bottom="0.18" header="0.19" footer="0.26"/>
  <pageSetup horizontalDpi="300" verticalDpi="300" orientation="landscape" r:id="rId1"/>
  <headerFooter alignWithMargins="0">
    <oddHeader>&amp;C&amp;"Arial,Bold"&amp;14Department Costs Analysis&amp;R&amp;D</oddHeader>
  </headerFooter>
  <rowBreaks count="1" manualBreakCount="1">
    <brk id="66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0"/>
  <sheetViews>
    <sheetView zoomScaleSheetLayoutView="100" zoomScalePageLayoutView="0" workbookViewId="0" topLeftCell="A1">
      <selection activeCell="G45" sqref="G45"/>
    </sheetView>
  </sheetViews>
  <sheetFormatPr defaultColWidth="8.8515625" defaultRowHeight="12.75"/>
  <cols>
    <col min="1" max="1" width="75.00390625" style="3" bestFit="1" customWidth="1"/>
    <col min="2" max="2" width="17.140625" style="26" customWidth="1"/>
    <col min="3" max="3" width="16.00390625" style="26" customWidth="1"/>
    <col min="4" max="4" width="15.140625" style="26" bestFit="1" customWidth="1"/>
    <col min="5" max="5" width="11.7109375" style="26" customWidth="1"/>
    <col min="6" max="16384" width="8.8515625" style="3" customWidth="1"/>
  </cols>
  <sheetData>
    <row r="1" spans="1:5" ht="21" customHeight="1">
      <c r="A1" s="59" t="s">
        <v>30</v>
      </c>
      <c r="B1" s="59"/>
      <c r="C1" s="59"/>
      <c r="D1" s="59"/>
      <c r="E1" s="2"/>
    </row>
    <row r="2" spans="1:5" ht="15" customHeight="1">
      <c r="A2" s="4" t="s">
        <v>3</v>
      </c>
      <c r="B2" s="60" t="s">
        <v>40</v>
      </c>
      <c r="C2" s="61"/>
      <c r="D2" s="62"/>
      <c r="E2" s="5"/>
    </row>
    <row r="3" spans="1:5" ht="15" customHeight="1">
      <c r="A3" s="4" t="s">
        <v>4</v>
      </c>
      <c r="B3" s="63"/>
      <c r="C3" s="64"/>
      <c r="D3" s="65"/>
      <c r="E3" s="6"/>
    </row>
    <row r="4" spans="1:5" ht="15" customHeight="1">
      <c r="A4" s="4" t="s">
        <v>19</v>
      </c>
      <c r="B4" s="49">
        <v>2055</v>
      </c>
      <c r="C4" s="7"/>
      <c r="D4" s="8"/>
      <c r="E4" s="7"/>
    </row>
    <row r="5" spans="1:5" ht="15" customHeight="1">
      <c r="A5" s="4" t="s">
        <v>20</v>
      </c>
      <c r="B5" s="49">
        <v>492</v>
      </c>
      <c r="C5" s="7"/>
      <c r="D5" s="8"/>
      <c r="E5" s="7"/>
    </row>
    <row r="6" spans="1:5" ht="15" customHeight="1">
      <c r="A6" s="56" t="s">
        <v>32</v>
      </c>
      <c r="B6" s="57"/>
      <c r="C6" s="7"/>
      <c r="D6" s="8"/>
      <c r="E6" s="7"/>
    </row>
    <row r="7" spans="1:5" ht="15.75">
      <c r="A7" s="11" t="s">
        <v>36</v>
      </c>
      <c r="B7" s="12" t="s">
        <v>1</v>
      </c>
      <c r="C7" s="12" t="s">
        <v>2</v>
      </c>
      <c r="D7" s="12" t="s">
        <v>12</v>
      </c>
      <c r="E7" s="13"/>
    </row>
    <row r="8" spans="1:5" ht="15" customHeight="1">
      <c r="A8" s="14" t="s">
        <v>23</v>
      </c>
      <c r="B8" s="15">
        <v>225146</v>
      </c>
      <c r="C8" s="15">
        <v>33779</v>
      </c>
      <c r="D8" s="1">
        <f aca="true" t="shared" si="0" ref="D8:D14">B8+C8</f>
        <v>258925</v>
      </c>
      <c r="E8" s="7"/>
    </row>
    <row r="9" spans="1:5" ht="9.75" customHeight="1">
      <c r="A9" s="50"/>
      <c r="B9" s="51"/>
      <c r="C9" s="51"/>
      <c r="D9" s="52"/>
      <c r="E9" s="7"/>
    </row>
    <row r="10" spans="1:5" ht="15" customHeight="1">
      <c r="A10" s="14" t="s">
        <v>5</v>
      </c>
      <c r="B10" s="15">
        <v>7436</v>
      </c>
      <c r="C10" s="15">
        <v>4202</v>
      </c>
      <c r="D10" s="1">
        <f t="shared" si="0"/>
        <v>11638</v>
      </c>
      <c r="E10" s="7"/>
    </row>
    <row r="11" spans="1:5" ht="15" customHeight="1">
      <c r="A11" s="14" t="s">
        <v>9</v>
      </c>
      <c r="B11" s="15">
        <v>28407</v>
      </c>
      <c r="C11" s="15">
        <v>4642</v>
      </c>
      <c r="D11" s="1">
        <f t="shared" si="0"/>
        <v>33049</v>
      </c>
      <c r="E11" s="7"/>
    </row>
    <row r="12" spans="1:5" ht="9.75" customHeight="1">
      <c r="A12" s="50"/>
      <c r="B12" s="51"/>
      <c r="C12" s="51"/>
      <c r="D12" s="52"/>
      <c r="E12" s="7"/>
    </row>
    <row r="13" spans="1:5" ht="15" customHeight="1">
      <c r="A13" s="14" t="s">
        <v>27</v>
      </c>
      <c r="B13" s="15"/>
      <c r="C13" s="15"/>
      <c r="D13" s="1">
        <f t="shared" si="0"/>
        <v>0</v>
      </c>
      <c r="E13" s="7"/>
    </row>
    <row r="14" spans="1:5" ht="15" customHeight="1">
      <c r="A14" s="14" t="s">
        <v>6</v>
      </c>
      <c r="B14" s="15"/>
      <c r="C14" s="15"/>
      <c r="D14" s="1">
        <f t="shared" si="0"/>
        <v>0</v>
      </c>
      <c r="E14" s="7"/>
    </row>
    <row r="15" spans="1:5" ht="9.75" customHeight="1">
      <c r="A15" s="17"/>
      <c r="B15" s="18"/>
      <c r="C15" s="18"/>
      <c r="D15" s="19"/>
      <c r="E15" s="7"/>
    </row>
    <row r="16" spans="1:5" ht="15" customHeight="1">
      <c r="A16" s="20" t="s">
        <v>26</v>
      </c>
      <c r="B16" s="15"/>
      <c r="C16" s="15"/>
      <c r="D16" s="1">
        <f>B16+C16</f>
        <v>0</v>
      </c>
      <c r="E16" s="7"/>
    </row>
    <row r="17" spans="1:5" ht="15" customHeight="1">
      <c r="A17" s="20" t="s">
        <v>8</v>
      </c>
      <c r="B17" s="15">
        <v>551</v>
      </c>
      <c r="C17" s="15"/>
      <c r="D17" s="1">
        <f>B17+C17</f>
        <v>551</v>
      </c>
      <c r="E17" s="7"/>
    </row>
    <row r="18" spans="1:5" ht="15" customHeight="1">
      <c r="A18" s="20" t="s">
        <v>11</v>
      </c>
      <c r="B18" s="15"/>
      <c r="C18" s="15"/>
      <c r="D18" s="1">
        <f>B18+C18</f>
        <v>0</v>
      </c>
      <c r="E18" s="7"/>
    </row>
    <row r="19" spans="1:5" ht="15" customHeight="1">
      <c r="A19" s="20" t="s">
        <v>10</v>
      </c>
      <c r="B19" s="15"/>
      <c r="C19" s="15"/>
      <c r="D19" s="1">
        <f>B19+C19</f>
        <v>0</v>
      </c>
      <c r="E19" s="7"/>
    </row>
    <row r="20" spans="1:5" ht="15" customHeight="1">
      <c r="A20" s="20" t="s">
        <v>13</v>
      </c>
      <c r="B20" s="15"/>
      <c r="C20" s="15"/>
      <c r="D20" s="1">
        <f>B20+C20</f>
        <v>0</v>
      </c>
      <c r="E20" s="7"/>
    </row>
    <row r="21" spans="1:5" ht="9.75" customHeight="1">
      <c r="A21" s="17"/>
      <c r="B21" s="18"/>
      <c r="C21" s="18"/>
      <c r="D21" s="21">
        <f>SUM(D8:D20)</f>
        <v>304163</v>
      </c>
      <c r="E21" s="7"/>
    </row>
    <row r="22" spans="1:5" ht="15" customHeight="1">
      <c r="A22" s="22" t="s">
        <v>22</v>
      </c>
      <c r="B22" s="18"/>
      <c r="C22" s="18"/>
      <c r="D22" s="48">
        <f>(D8+D9+D10+D11+D12+D13+D14+D16+D17+D18+D19+D20)</f>
        <v>304163</v>
      </c>
      <c r="E22" s="7"/>
    </row>
    <row r="23" spans="1:5" ht="9.75" customHeight="1">
      <c r="A23" s="23"/>
      <c r="B23" s="18"/>
      <c r="C23" s="18"/>
      <c r="D23" s="24"/>
      <c r="E23" s="7"/>
    </row>
    <row r="24" spans="1:5" ht="15" customHeight="1">
      <c r="A24" s="20" t="s">
        <v>14</v>
      </c>
      <c r="B24" s="18"/>
      <c r="C24" s="18"/>
      <c r="D24" s="16">
        <v>40440</v>
      </c>
      <c r="E24" s="7"/>
    </row>
    <row r="25" spans="1:5" ht="15" customHeight="1">
      <c r="A25" s="20" t="s">
        <v>29</v>
      </c>
      <c r="B25" s="18"/>
      <c r="C25" s="18"/>
      <c r="D25" s="16">
        <f>121*350</f>
        <v>42350</v>
      </c>
      <c r="E25" s="7"/>
    </row>
    <row r="26" spans="1:5" ht="9.75" customHeight="1">
      <c r="A26" s="17"/>
      <c r="B26" s="18"/>
      <c r="C26" s="18"/>
      <c r="D26" s="24">
        <v>0</v>
      </c>
      <c r="E26" s="7"/>
    </row>
    <row r="27" spans="1:5" ht="15" customHeight="1">
      <c r="A27" s="54" t="s">
        <v>28</v>
      </c>
      <c r="B27" s="18"/>
      <c r="C27" s="18"/>
      <c r="D27" s="1">
        <f>D22-(D25+D24)</f>
        <v>221373</v>
      </c>
      <c r="E27" s="7"/>
    </row>
    <row r="28" spans="1:5" ht="15" customHeight="1">
      <c r="A28" s="54" t="s">
        <v>21</v>
      </c>
      <c r="B28" s="18"/>
      <c r="C28" s="18"/>
      <c r="D28" s="18"/>
      <c r="E28" s="7"/>
    </row>
    <row r="29" spans="1:5" ht="9.75" customHeight="1">
      <c r="A29" s="17"/>
      <c r="B29" s="18"/>
      <c r="C29" s="18"/>
      <c r="D29" s="53"/>
      <c r="E29" s="7"/>
    </row>
    <row r="30" spans="1:5" ht="15" customHeight="1">
      <c r="A30" s="20" t="s">
        <v>31</v>
      </c>
      <c r="B30" s="18" t="s">
        <v>7</v>
      </c>
      <c r="C30" s="18"/>
      <c r="D30" s="25">
        <v>121</v>
      </c>
      <c r="E30" s="7"/>
    </row>
    <row r="31" spans="1:5" ht="9.75" customHeight="1">
      <c r="A31" s="23"/>
      <c r="B31" s="18"/>
      <c r="C31" s="18"/>
      <c r="D31" s="24"/>
      <c r="E31" s="7"/>
    </row>
    <row r="32" spans="1:4" ht="15" customHeight="1">
      <c r="A32" s="22" t="s">
        <v>15</v>
      </c>
      <c r="B32" s="18"/>
      <c r="C32" s="18"/>
      <c r="D32" s="66">
        <f>(D27/D30)</f>
        <v>1829.5289256198348</v>
      </c>
    </row>
    <row r="33" spans="1:4" ht="15" customHeight="1">
      <c r="A33" s="22" t="s">
        <v>16</v>
      </c>
      <c r="B33" s="18"/>
      <c r="C33" s="18"/>
      <c r="D33" s="67"/>
    </row>
    <row r="34" spans="1:4" ht="9.75" customHeight="1">
      <c r="A34" s="23"/>
      <c r="B34" s="27"/>
      <c r="C34" s="27"/>
      <c r="D34" s="28"/>
    </row>
    <row r="35" spans="1:4" ht="15" customHeight="1">
      <c r="A35" s="29" t="s">
        <v>17</v>
      </c>
      <c r="B35" s="18"/>
      <c r="C35" s="18"/>
      <c r="D35" s="30">
        <v>101412</v>
      </c>
    </row>
    <row r="36" spans="1:4" ht="9" customHeight="1">
      <c r="A36" s="23"/>
      <c r="B36" s="27"/>
      <c r="C36" s="27"/>
      <c r="D36" s="28"/>
    </row>
    <row r="37" spans="1:4" ht="15" customHeight="1">
      <c r="A37" s="29" t="s">
        <v>18</v>
      </c>
      <c r="B37" s="18"/>
      <c r="C37" s="18"/>
      <c r="D37" s="30">
        <v>82452</v>
      </c>
    </row>
    <row r="38" spans="1:4" ht="9.75" customHeight="1">
      <c r="A38" s="23"/>
      <c r="B38" s="27"/>
      <c r="C38" s="27"/>
      <c r="D38" s="28"/>
    </row>
    <row r="39" spans="1:4" ht="15" customHeight="1">
      <c r="A39" s="22" t="s">
        <v>24</v>
      </c>
      <c r="B39" s="18"/>
      <c r="C39" s="18"/>
      <c r="D39" s="24"/>
    </row>
    <row r="40" spans="1:4" ht="15" customHeight="1">
      <c r="A40" s="55" t="s">
        <v>25</v>
      </c>
      <c r="B40" s="31"/>
      <c r="C40" s="31"/>
      <c r="D40" s="58">
        <f>D22/101017151</f>
        <v>0.003011003547308516</v>
      </c>
    </row>
    <row r="41" spans="1:4" ht="9" customHeight="1">
      <c r="A41" s="32"/>
      <c r="B41" s="33"/>
      <c r="C41" s="33"/>
      <c r="D41" s="34"/>
    </row>
    <row r="42" spans="1:5" ht="15.75">
      <c r="A42" s="35"/>
      <c r="B42" s="13"/>
      <c r="C42" s="13"/>
      <c r="D42" s="10"/>
      <c r="E42" s="10"/>
    </row>
    <row r="43" spans="1:5" ht="15.75">
      <c r="A43" s="9"/>
      <c r="B43" s="36"/>
      <c r="C43" s="36"/>
      <c r="D43" s="7"/>
      <c r="E43" s="7"/>
    </row>
    <row r="44" spans="1:5" ht="15.75">
      <c r="A44" s="9"/>
      <c r="B44" s="7"/>
      <c r="C44" s="10"/>
      <c r="D44" s="7"/>
      <c r="E44" s="7"/>
    </row>
    <row r="45" spans="1:5" ht="15.75">
      <c r="A45" s="9"/>
      <c r="B45" s="10"/>
      <c r="C45" s="10"/>
      <c r="D45" s="7"/>
      <c r="E45" s="7"/>
    </row>
    <row r="46" spans="1:5" ht="15.75">
      <c r="A46" s="9"/>
      <c r="B46" s="36"/>
      <c r="C46" s="36"/>
      <c r="D46" s="36"/>
      <c r="E46" s="7"/>
    </row>
    <row r="47" spans="1:5" ht="15.75">
      <c r="A47" s="9"/>
      <c r="B47" s="7"/>
      <c r="C47" s="7"/>
      <c r="D47" s="7"/>
      <c r="E47" s="7"/>
    </row>
    <row r="48" spans="1:5" ht="15.75">
      <c r="A48" s="9"/>
      <c r="B48" s="7"/>
      <c r="C48" s="7"/>
      <c r="D48" s="7"/>
      <c r="E48" s="7"/>
    </row>
    <row r="49" spans="1:5" ht="15.75">
      <c r="A49" s="9"/>
      <c r="B49" s="7"/>
      <c r="C49" s="7"/>
      <c r="D49" s="10"/>
      <c r="E49" s="7"/>
    </row>
    <row r="50" spans="1:5" ht="15.75">
      <c r="A50" s="9"/>
      <c r="B50" s="7"/>
      <c r="C50" s="7"/>
      <c r="D50" s="10"/>
      <c r="E50" s="7"/>
    </row>
    <row r="51" spans="1:5" ht="15.75">
      <c r="A51" s="9"/>
      <c r="B51" s="7"/>
      <c r="C51" s="7"/>
      <c r="D51" s="37"/>
      <c r="E51" s="7"/>
    </row>
    <row r="52" spans="1:5" ht="15.75">
      <c r="A52" s="9"/>
      <c r="B52" s="7"/>
      <c r="C52" s="7"/>
      <c r="D52" s="7"/>
      <c r="E52" s="7"/>
    </row>
    <row r="53" spans="1:5" ht="15.75">
      <c r="A53" s="35"/>
      <c r="B53" s="13"/>
      <c r="C53" s="13"/>
      <c r="D53" s="10"/>
      <c r="E53" s="10"/>
    </row>
    <row r="54" spans="1:5" ht="15" customHeight="1">
      <c r="A54" s="9"/>
      <c r="B54" s="36"/>
      <c r="C54" s="36"/>
      <c r="D54" s="7"/>
      <c r="E54" s="7"/>
    </row>
    <row r="55" spans="1:5" ht="15.75">
      <c r="A55" s="9"/>
      <c r="B55" s="7"/>
      <c r="C55" s="10"/>
      <c r="D55" s="7"/>
      <c r="E55" s="7"/>
    </row>
    <row r="56" spans="1:5" ht="15.75">
      <c r="A56" s="9"/>
      <c r="B56" s="10"/>
      <c r="C56" s="10"/>
      <c r="D56" s="7"/>
      <c r="E56" s="7"/>
    </row>
    <row r="57" spans="1:5" ht="15.75">
      <c r="A57" s="9"/>
      <c r="B57" s="37"/>
      <c r="C57" s="37"/>
      <c r="D57" s="36"/>
      <c r="E57" s="7"/>
    </row>
    <row r="58" spans="1:5" ht="15.75">
      <c r="A58" s="9"/>
      <c r="B58" s="7"/>
      <c r="C58" s="7"/>
      <c r="D58" s="7"/>
      <c r="E58" s="7"/>
    </row>
    <row r="59" spans="1:5" ht="15.75">
      <c r="A59" s="9"/>
      <c r="B59" s="7"/>
      <c r="C59" s="7"/>
      <c r="D59" s="7"/>
      <c r="E59" s="7"/>
    </row>
    <row r="60" spans="1:5" ht="15.75">
      <c r="A60" s="9"/>
      <c r="B60" s="7"/>
      <c r="C60" s="7"/>
      <c r="D60" s="7"/>
      <c r="E60" s="7"/>
    </row>
    <row r="61" spans="1:5" ht="15.75">
      <c r="A61" s="9"/>
      <c r="B61" s="7"/>
      <c r="C61" s="7"/>
      <c r="D61" s="7"/>
      <c r="E61" s="7"/>
    </row>
    <row r="62" spans="1:5" ht="15.75">
      <c r="A62" s="38"/>
      <c r="B62" s="10"/>
      <c r="C62" s="10"/>
      <c r="D62" s="10"/>
      <c r="E62" s="10"/>
    </row>
    <row r="63" spans="1:5" ht="15.75">
      <c r="A63" s="38"/>
      <c r="B63" s="39"/>
      <c r="C63" s="39"/>
      <c r="D63" s="10"/>
      <c r="E63" s="10"/>
    </row>
    <row r="64" spans="1:5" ht="15.75">
      <c r="A64" s="38"/>
      <c r="B64" s="39"/>
      <c r="C64" s="39"/>
      <c r="D64" s="10"/>
      <c r="E64" s="10"/>
    </row>
    <row r="65" spans="1:5" ht="15.75">
      <c r="A65" s="38"/>
      <c r="B65" s="10"/>
      <c r="C65" s="10"/>
      <c r="D65" s="10"/>
      <c r="E65" s="10"/>
    </row>
    <row r="66" spans="1:5" ht="15.75">
      <c r="A66" s="38"/>
      <c r="B66" s="10"/>
      <c r="C66" s="13"/>
      <c r="D66" s="37"/>
      <c r="E66" s="10"/>
    </row>
    <row r="67" spans="1:5" ht="15.75">
      <c r="A67" s="38"/>
      <c r="B67" s="10"/>
      <c r="C67" s="10"/>
      <c r="D67" s="10"/>
      <c r="E67" s="10"/>
    </row>
    <row r="68" spans="1:5" ht="15.75">
      <c r="A68" s="35"/>
      <c r="B68" s="13"/>
      <c r="C68" s="13"/>
      <c r="D68" s="10"/>
      <c r="E68" s="10"/>
    </row>
    <row r="69" spans="1:5" ht="15.75">
      <c r="A69" s="38"/>
      <c r="B69" s="37"/>
      <c r="C69" s="37"/>
      <c r="D69" s="10"/>
      <c r="E69" s="10"/>
    </row>
    <row r="70" spans="1:5" ht="15.75">
      <c r="A70" s="38"/>
      <c r="B70" s="10"/>
      <c r="C70" s="10"/>
      <c r="D70" s="10"/>
      <c r="E70" s="10"/>
    </row>
    <row r="71" spans="1:5" ht="15.75">
      <c r="A71" s="38"/>
      <c r="B71" s="10"/>
      <c r="C71" s="10"/>
      <c r="D71" s="10"/>
      <c r="E71" s="10"/>
    </row>
    <row r="72" spans="1:5" ht="15.75">
      <c r="A72" s="38"/>
      <c r="B72" s="37"/>
      <c r="C72" s="37"/>
      <c r="D72" s="37"/>
      <c r="E72" s="10"/>
    </row>
    <row r="73" spans="1:5" ht="18.75" customHeight="1">
      <c r="A73" s="38"/>
      <c r="B73" s="10"/>
      <c r="C73" s="10"/>
      <c r="D73" s="10"/>
      <c r="E73" s="10"/>
    </row>
    <row r="74" spans="1:5" ht="18.75" customHeight="1">
      <c r="A74" s="38"/>
      <c r="B74" s="10"/>
      <c r="C74" s="10"/>
      <c r="D74" s="10"/>
      <c r="E74" s="10"/>
    </row>
    <row r="75" spans="1:5" ht="15.75">
      <c r="A75" s="38"/>
      <c r="B75" s="10"/>
      <c r="C75" s="10"/>
      <c r="D75" s="10"/>
      <c r="E75" s="10"/>
    </row>
    <row r="76" spans="1:5" ht="15.75">
      <c r="A76" s="38"/>
      <c r="B76" s="10"/>
      <c r="C76" s="10"/>
      <c r="D76" s="10"/>
      <c r="E76" s="10"/>
    </row>
    <row r="77" spans="1:5" ht="15.75">
      <c r="A77" s="38"/>
      <c r="B77" s="10"/>
      <c r="C77" s="10"/>
      <c r="D77" s="10"/>
      <c r="E77" s="10"/>
    </row>
    <row r="78" spans="1:5" ht="15.75">
      <c r="A78" s="38"/>
      <c r="B78" s="10"/>
      <c r="C78" s="10"/>
      <c r="D78" s="37"/>
      <c r="E78" s="10"/>
    </row>
    <row r="79" spans="1:5" ht="15.75">
      <c r="A79" s="38"/>
      <c r="B79" s="10"/>
      <c r="C79" s="10"/>
      <c r="D79" s="10"/>
      <c r="E79" s="10"/>
    </row>
    <row r="80" spans="1:5" ht="15.75">
      <c r="A80" s="38"/>
      <c r="B80" s="10"/>
      <c r="C80" s="10"/>
      <c r="D80" s="37"/>
      <c r="E80" s="10"/>
    </row>
    <row r="81" spans="1:5" ht="15.75">
      <c r="A81" s="38"/>
      <c r="B81" s="40"/>
      <c r="C81" s="40"/>
      <c r="D81" s="40"/>
      <c r="E81" s="41"/>
    </row>
    <row r="82" spans="1:5" ht="15.75">
      <c r="A82" s="38"/>
      <c r="B82" s="40"/>
      <c r="C82" s="42"/>
      <c r="D82" s="10"/>
      <c r="E82" s="41"/>
    </row>
    <row r="83" spans="1:5" ht="15.75">
      <c r="A83" s="38"/>
      <c r="B83" s="40"/>
      <c r="C83" s="42"/>
      <c r="D83" s="10"/>
      <c r="E83" s="41"/>
    </row>
    <row r="84" spans="1:5" ht="15.75">
      <c r="A84" s="38"/>
      <c r="B84" s="40"/>
      <c r="C84" s="40"/>
      <c r="D84" s="40"/>
      <c r="E84" s="41"/>
    </row>
    <row r="85" spans="1:5" ht="15.75">
      <c r="A85" s="38"/>
      <c r="B85" s="10"/>
      <c r="C85" s="10"/>
      <c r="D85" s="10"/>
      <c r="E85" s="10"/>
    </row>
    <row r="86" spans="1:5" ht="15.75">
      <c r="A86" s="35"/>
      <c r="B86" s="10"/>
      <c r="C86" s="10"/>
      <c r="D86" s="10"/>
      <c r="E86" s="10"/>
    </row>
    <row r="87" spans="1:5" ht="15.75">
      <c r="A87" s="38"/>
      <c r="B87" s="37"/>
      <c r="C87" s="37"/>
      <c r="D87" s="10"/>
      <c r="E87" s="10"/>
    </row>
    <row r="88" spans="1:5" ht="15.75">
      <c r="A88" s="38"/>
      <c r="B88" s="10"/>
      <c r="C88" s="10"/>
      <c r="D88" s="10"/>
      <c r="E88" s="10"/>
    </row>
    <row r="89" spans="1:5" ht="15.75">
      <c r="A89" s="38"/>
      <c r="B89" s="10"/>
      <c r="C89" s="10"/>
      <c r="D89" s="10"/>
      <c r="E89" s="10"/>
    </row>
    <row r="90" spans="1:5" ht="15.75">
      <c r="A90" s="43"/>
      <c r="B90" s="10"/>
      <c r="C90" s="10"/>
      <c r="D90" s="10"/>
      <c r="E90" s="10"/>
    </row>
    <row r="91" spans="1:5" ht="15.75">
      <c r="A91" s="38"/>
      <c r="B91" s="10"/>
      <c r="C91" s="10"/>
      <c r="D91" s="10"/>
      <c r="E91" s="10"/>
    </row>
    <row r="92" spans="1:5" ht="15.75">
      <c r="A92" s="38"/>
      <c r="B92" s="10"/>
      <c r="C92" s="10"/>
      <c r="D92" s="10"/>
      <c r="E92" s="10"/>
    </row>
    <row r="93" spans="1:5" ht="15.75">
      <c r="A93" s="38"/>
      <c r="B93" s="37"/>
      <c r="C93" s="37"/>
      <c r="D93" s="37"/>
      <c r="E93" s="10"/>
    </row>
    <row r="94" spans="1:5" ht="15.75">
      <c r="A94" s="38"/>
      <c r="B94" s="10"/>
      <c r="C94" s="10"/>
      <c r="D94" s="10"/>
      <c r="E94" s="10"/>
    </row>
    <row r="95" spans="1:5" ht="15.75">
      <c r="A95" s="38"/>
      <c r="B95" s="10"/>
      <c r="C95" s="10"/>
      <c r="D95" s="10"/>
      <c r="E95" s="10"/>
    </row>
    <row r="96" spans="1:5" ht="15.75">
      <c r="A96" s="38"/>
      <c r="B96" s="10"/>
      <c r="C96" s="10"/>
      <c r="D96" s="10"/>
      <c r="E96" s="10"/>
    </row>
    <row r="97" spans="1:5" ht="15.75">
      <c r="A97" s="38"/>
      <c r="B97" s="10"/>
      <c r="C97" s="10"/>
      <c r="D97" s="10"/>
      <c r="E97" s="10"/>
    </row>
    <row r="98" spans="1:5" ht="15.75">
      <c r="A98" s="38"/>
      <c r="B98" s="10"/>
      <c r="C98" s="10"/>
      <c r="D98" s="10"/>
      <c r="E98" s="10"/>
    </row>
    <row r="99" spans="1:5" ht="15.75">
      <c r="A99" s="38"/>
      <c r="B99" s="10"/>
      <c r="C99" s="10"/>
      <c r="D99" s="10"/>
      <c r="E99" s="10"/>
    </row>
    <row r="100" spans="1:5" ht="15.75">
      <c r="A100" s="38"/>
      <c r="B100" s="10"/>
      <c r="C100" s="10"/>
      <c r="D100" s="10"/>
      <c r="E100" s="10"/>
    </row>
    <row r="101" spans="1:5" ht="15.75">
      <c r="A101" s="38"/>
      <c r="B101" s="10"/>
      <c r="C101" s="10"/>
      <c r="D101" s="10"/>
      <c r="E101" s="10"/>
    </row>
    <row r="102" spans="1:5" ht="16.5" thickBot="1">
      <c r="A102" s="38"/>
      <c r="B102" s="10"/>
      <c r="C102" s="10"/>
      <c r="D102" s="44"/>
      <c r="E102" s="10"/>
    </row>
    <row r="103" spans="1:5" ht="16.5" thickTop="1">
      <c r="A103" s="38"/>
      <c r="B103" s="40"/>
      <c r="C103" s="40"/>
      <c r="D103" s="40"/>
      <c r="E103" s="41"/>
    </row>
    <row r="104" spans="1:5" ht="15.75">
      <c r="A104" s="38"/>
      <c r="B104" s="10"/>
      <c r="C104" s="10"/>
      <c r="D104" s="10"/>
      <c r="E104" s="10"/>
    </row>
    <row r="105" spans="1:5" ht="15.75">
      <c r="A105" s="38"/>
      <c r="B105" s="10"/>
      <c r="C105" s="10"/>
      <c r="D105" s="10"/>
      <c r="E105" s="10"/>
    </row>
    <row r="106" spans="1:5" ht="15.75">
      <c r="A106" s="38"/>
      <c r="B106" s="10"/>
      <c r="C106" s="10"/>
      <c r="D106" s="10"/>
      <c r="E106" s="10"/>
    </row>
    <row r="107" spans="1:5" ht="15.75">
      <c r="A107" s="38"/>
      <c r="B107" s="10"/>
      <c r="C107" s="10"/>
      <c r="D107" s="10"/>
      <c r="E107" s="10"/>
    </row>
    <row r="108" spans="1:5" ht="15.75">
      <c r="A108" s="38"/>
      <c r="B108" s="10"/>
      <c r="C108" s="10"/>
      <c r="D108" s="10"/>
      <c r="E108" s="10"/>
    </row>
    <row r="109" spans="1:5" ht="15.75">
      <c r="A109" s="38"/>
      <c r="B109" s="45"/>
      <c r="C109" s="10"/>
      <c r="D109" s="10"/>
      <c r="E109" s="10"/>
    </row>
    <row r="110" spans="1:5" ht="15.75">
      <c r="A110" s="38"/>
      <c r="B110" s="10"/>
      <c r="C110" s="10"/>
      <c r="D110" s="10"/>
      <c r="E110" s="10"/>
    </row>
    <row r="111" spans="1:5" ht="15.75">
      <c r="A111" s="38"/>
      <c r="B111" s="10"/>
      <c r="C111" s="10"/>
      <c r="D111" s="10"/>
      <c r="E111" s="10"/>
    </row>
    <row r="112" spans="1:5" ht="15.75">
      <c r="A112" s="38"/>
      <c r="B112" s="10"/>
      <c r="C112" s="10"/>
      <c r="D112" s="10"/>
      <c r="E112" s="10"/>
    </row>
    <row r="113" spans="1:5" ht="15.75">
      <c r="A113" s="38"/>
      <c r="B113" s="45"/>
      <c r="C113" s="10"/>
      <c r="D113" s="10"/>
      <c r="E113" s="10"/>
    </row>
    <row r="114" spans="1:5" ht="15.75">
      <c r="A114" s="38"/>
      <c r="B114" s="10"/>
      <c r="C114" s="10"/>
      <c r="D114" s="10"/>
      <c r="E114" s="10"/>
    </row>
    <row r="115" spans="1:5" ht="15.75">
      <c r="A115" s="38"/>
      <c r="B115" s="45"/>
      <c r="C115" s="10"/>
      <c r="D115" s="10"/>
      <c r="E115" s="10"/>
    </row>
    <row r="116" spans="1:5" ht="15.75">
      <c r="A116" s="38"/>
      <c r="B116" s="10"/>
      <c r="C116" s="10"/>
      <c r="D116" s="10"/>
      <c r="E116" s="10"/>
    </row>
    <row r="117" spans="1:5" ht="15.75">
      <c r="A117" s="38"/>
      <c r="B117" s="10"/>
      <c r="C117" s="42"/>
      <c r="D117" s="10"/>
      <c r="E117" s="10"/>
    </row>
    <row r="118" spans="1:5" ht="15.75">
      <c r="A118" s="38"/>
      <c r="B118" s="40"/>
      <c r="C118" s="40"/>
      <c r="D118" s="40"/>
      <c r="E118" s="41"/>
    </row>
    <row r="119" spans="1:5" ht="15.75">
      <c r="A119" s="38"/>
      <c r="B119" s="10"/>
      <c r="C119" s="10"/>
      <c r="D119" s="10"/>
      <c r="E119" s="10"/>
    </row>
    <row r="120" spans="1:5" ht="15.75">
      <c r="A120" s="38"/>
      <c r="B120" s="40"/>
      <c r="C120" s="40"/>
      <c r="D120" s="40"/>
      <c r="E120" s="41"/>
    </row>
    <row r="121" spans="1:5" ht="15.75">
      <c r="A121" s="46"/>
      <c r="B121" s="47"/>
      <c r="C121" s="47"/>
      <c r="D121" s="47"/>
      <c r="E121" s="47"/>
    </row>
    <row r="122" spans="1:5" ht="15.75">
      <c r="A122" s="46"/>
      <c r="B122" s="47"/>
      <c r="C122" s="47"/>
      <c r="D122" s="47"/>
      <c r="E122" s="47"/>
    </row>
    <row r="123" spans="1:5" ht="15.75">
      <c r="A123" s="46"/>
      <c r="B123" s="47"/>
      <c r="C123" s="47"/>
      <c r="D123" s="47"/>
      <c r="E123" s="47"/>
    </row>
    <row r="124" spans="1:5" ht="15.75">
      <c r="A124" s="46"/>
      <c r="B124" s="47"/>
      <c r="C124" s="47"/>
      <c r="D124" s="47"/>
      <c r="E124" s="47"/>
    </row>
    <row r="125" spans="1:5" ht="15.75">
      <c r="A125" s="46"/>
      <c r="B125" s="47"/>
      <c r="C125" s="47"/>
      <c r="D125" s="47"/>
      <c r="E125" s="47"/>
    </row>
    <row r="126" spans="1:5" ht="15.75">
      <c r="A126" s="46"/>
      <c r="B126" s="47"/>
      <c r="C126" s="47"/>
      <c r="D126" s="47"/>
      <c r="E126" s="47"/>
    </row>
    <row r="127" spans="1:5" ht="15.75">
      <c r="A127" s="46"/>
      <c r="B127" s="47"/>
      <c r="C127" s="47"/>
      <c r="D127" s="47"/>
      <c r="E127" s="47"/>
    </row>
    <row r="128" spans="1:5" ht="15.75">
      <c r="A128" s="46"/>
      <c r="B128" s="47"/>
      <c r="C128" s="47"/>
      <c r="D128" s="47"/>
      <c r="E128" s="47"/>
    </row>
    <row r="129" spans="1:5" ht="15.75">
      <c r="A129" s="46"/>
      <c r="B129" s="47"/>
      <c r="C129" s="47"/>
      <c r="D129" s="47"/>
      <c r="E129" s="47"/>
    </row>
    <row r="130" spans="1:5" ht="15.75">
      <c r="A130" s="46"/>
      <c r="B130" s="47"/>
      <c r="C130" s="47"/>
      <c r="D130" s="47"/>
      <c r="E130" s="47"/>
    </row>
    <row r="131" spans="1:5" ht="15.75">
      <c r="A131" s="46"/>
      <c r="B131" s="47"/>
      <c r="C131" s="47"/>
      <c r="D131" s="47"/>
      <c r="E131" s="47"/>
    </row>
    <row r="132" spans="1:5" ht="15.75">
      <c r="A132" s="46"/>
      <c r="B132" s="47"/>
      <c r="C132" s="47"/>
      <c r="D132" s="47"/>
      <c r="E132" s="47"/>
    </row>
    <row r="133" spans="1:5" ht="15.75">
      <c r="A133" s="46"/>
      <c r="B133" s="47"/>
      <c r="C133" s="47"/>
      <c r="D133" s="47"/>
      <c r="E133" s="47"/>
    </row>
    <row r="134" spans="1:5" ht="15.75">
      <c r="A134" s="46"/>
      <c r="B134" s="47"/>
      <c r="C134" s="47"/>
      <c r="D134" s="47"/>
      <c r="E134" s="47"/>
    </row>
    <row r="135" spans="1:5" ht="15.75">
      <c r="A135" s="46"/>
      <c r="B135" s="47"/>
      <c r="C135" s="47"/>
      <c r="D135" s="47"/>
      <c r="E135" s="47"/>
    </row>
    <row r="136" spans="1:5" ht="15.75">
      <c r="A136" s="46"/>
      <c r="B136" s="47"/>
      <c r="C136" s="47"/>
      <c r="D136" s="47"/>
      <c r="E136" s="47"/>
    </row>
    <row r="137" spans="1:5" ht="15.75">
      <c r="A137" s="46"/>
      <c r="B137" s="47"/>
      <c r="C137" s="47"/>
      <c r="D137" s="47"/>
      <c r="E137" s="47"/>
    </row>
    <row r="138" spans="1:5" ht="15.75">
      <c r="A138" s="46"/>
      <c r="B138" s="47"/>
      <c r="C138" s="47"/>
      <c r="D138" s="47"/>
      <c r="E138" s="47"/>
    </row>
    <row r="139" spans="1:5" ht="15.75">
      <c r="A139" s="46"/>
      <c r="B139" s="47"/>
      <c r="C139" s="47"/>
      <c r="D139" s="47"/>
      <c r="E139" s="47"/>
    </row>
    <row r="140" spans="1:5" ht="15.75">
      <c r="A140" s="46"/>
      <c r="B140" s="47"/>
      <c r="C140" s="47"/>
      <c r="D140" s="47"/>
      <c r="E140" s="47"/>
    </row>
  </sheetData>
  <sheetProtection/>
  <mergeCells count="4">
    <mergeCell ref="D32:D33"/>
    <mergeCell ref="A1:D1"/>
    <mergeCell ref="B2:D2"/>
    <mergeCell ref="B3:D3"/>
  </mergeCells>
  <printOptions horizontalCentered="1" verticalCentered="1"/>
  <pageMargins left="0.5" right="0.5" top="0.5" bottom="0.18" header="0.19" footer="0.26"/>
  <pageSetup horizontalDpi="300" verticalDpi="300" orientation="landscape" r:id="rId1"/>
  <headerFooter alignWithMargins="0">
    <oddHeader>&amp;C&amp;"Arial,Bold"&amp;14Department Costs Analysis&amp;R&amp;D</oddHeader>
  </headerFooter>
  <rowBreaks count="1" manualBreakCount="1">
    <brk id="67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0"/>
  <sheetViews>
    <sheetView zoomScaleSheetLayoutView="100" zoomScalePageLayoutView="0" workbookViewId="0" topLeftCell="A1">
      <selection activeCell="F46" sqref="F46"/>
    </sheetView>
  </sheetViews>
  <sheetFormatPr defaultColWidth="8.8515625" defaultRowHeight="12.75"/>
  <cols>
    <col min="1" max="1" width="75.00390625" style="3" bestFit="1" customWidth="1"/>
    <col min="2" max="2" width="17.140625" style="26" customWidth="1"/>
    <col min="3" max="3" width="16.00390625" style="26" customWidth="1"/>
    <col min="4" max="4" width="15.140625" style="26" bestFit="1" customWidth="1"/>
    <col min="5" max="5" width="11.7109375" style="26" customWidth="1"/>
    <col min="6" max="16384" width="8.8515625" style="3" customWidth="1"/>
  </cols>
  <sheetData>
    <row r="1" spans="1:5" ht="21" customHeight="1">
      <c r="A1" s="59" t="s">
        <v>30</v>
      </c>
      <c r="B1" s="59"/>
      <c r="C1" s="59"/>
      <c r="D1" s="59"/>
      <c r="E1" s="2"/>
    </row>
    <row r="2" spans="1:5" ht="15" customHeight="1">
      <c r="A2" s="4" t="s">
        <v>3</v>
      </c>
      <c r="B2" s="60" t="s">
        <v>41</v>
      </c>
      <c r="C2" s="61"/>
      <c r="D2" s="62"/>
      <c r="E2" s="5"/>
    </row>
    <row r="3" spans="1:5" ht="15" customHeight="1">
      <c r="A3" s="4" t="s">
        <v>4</v>
      </c>
      <c r="B3" s="63"/>
      <c r="C3" s="64"/>
      <c r="D3" s="65"/>
      <c r="E3" s="6"/>
    </row>
    <row r="4" spans="1:5" ht="15" customHeight="1">
      <c r="A4" s="4" t="s">
        <v>19</v>
      </c>
      <c r="B4" s="49">
        <v>2713</v>
      </c>
      <c r="C4" s="7"/>
      <c r="D4" s="8"/>
      <c r="E4" s="7"/>
    </row>
    <row r="5" spans="1:5" ht="15" customHeight="1">
      <c r="A5" s="4" t="s">
        <v>20</v>
      </c>
      <c r="B5" s="49">
        <v>684</v>
      </c>
      <c r="C5" s="7"/>
      <c r="D5" s="8"/>
      <c r="E5" s="7"/>
    </row>
    <row r="6" spans="1:5" ht="15" customHeight="1">
      <c r="A6" s="56" t="s">
        <v>32</v>
      </c>
      <c r="B6" s="57"/>
      <c r="C6" s="7"/>
      <c r="D6" s="8"/>
      <c r="E6" s="7"/>
    </row>
    <row r="7" spans="1:5" ht="15.75">
      <c r="A7" s="11" t="s">
        <v>36</v>
      </c>
      <c r="B7" s="12" t="s">
        <v>1</v>
      </c>
      <c r="C7" s="12" t="s">
        <v>2</v>
      </c>
      <c r="D7" s="12" t="s">
        <v>12</v>
      </c>
      <c r="E7" s="13"/>
    </row>
    <row r="8" spans="1:5" ht="15" customHeight="1">
      <c r="A8" s="14" t="s">
        <v>23</v>
      </c>
      <c r="B8" s="15">
        <v>184098</v>
      </c>
      <c r="C8" s="15">
        <v>27620</v>
      </c>
      <c r="D8" s="1">
        <f aca="true" t="shared" si="0" ref="D8:D14">B8+C8</f>
        <v>211718</v>
      </c>
      <c r="E8" s="7"/>
    </row>
    <row r="9" spans="1:5" ht="9.75" customHeight="1">
      <c r="A9" s="50"/>
      <c r="B9" s="51"/>
      <c r="C9" s="51"/>
      <c r="D9" s="52"/>
      <c r="E9" s="7"/>
    </row>
    <row r="10" spans="1:5" ht="15" customHeight="1">
      <c r="A10" s="14" t="s">
        <v>5</v>
      </c>
      <c r="B10" s="15">
        <v>7891</v>
      </c>
      <c r="C10" s="15">
        <v>4386</v>
      </c>
      <c r="D10" s="1">
        <f t="shared" si="0"/>
        <v>12277</v>
      </c>
      <c r="E10" s="7"/>
    </row>
    <row r="11" spans="1:5" ht="15" customHeight="1">
      <c r="A11" s="14" t="s">
        <v>9</v>
      </c>
      <c r="B11" s="15">
        <v>26022</v>
      </c>
      <c r="C11" s="15">
        <v>4439</v>
      </c>
      <c r="D11" s="1">
        <f t="shared" si="0"/>
        <v>30461</v>
      </c>
      <c r="E11" s="7"/>
    </row>
    <row r="12" spans="1:5" ht="9.75" customHeight="1">
      <c r="A12" s="50"/>
      <c r="B12" s="51"/>
      <c r="C12" s="51"/>
      <c r="D12" s="52"/>
      <c r="E12" s="7"/>
    </row>
    <row r="13" spans="1:5" ht="15" customHeight="1">
      <c r="A13" s="14" t="s">
        <v>27</v>
      </c>
      <c r="B13" s="15"/>
      <c r="C13" s="15"/>
      <c r="D13" s="1">
        <f t="shared" si="0"/>
        <v>0</v>
      </c>
      <c r="E13" s="7"/>
    </row>
    <row r="14" spans="1:5" ht="15" customHeight="1">
      <c r="A14" s="14" t="s">
        <v>6</v>
      </c>
      <c r="B14" s="15">
        <v>200</v>
      </c>
      <c r="C14" s="15"/>
      <c r="D14" s="1">
        <f t="shared" si="0"/>
        <v>200</v>
      </c>
      <c r="E14" s="7"/>
    </row>
    <row r="15" spans="1:5" ht="9.75" customHeight="1">
      <c r="A15" s="17"/>
      <c r="B15" s="18"/>
      <c r="C15" s="18"/>
      <c r="D15" s="19"/>
      <c r="E15" s="7"/>
    </row>
    <row r="16" spans="1:5" ht="15" customHeight="1">
      <c r="A16" s="20" t="s">
        <v>26</v>
      </c>
      <c r="B16" s="15"/>
      <c r="C16" s="15"/>
      <c r="D16" s="1">
        <f>B16+C16</f>
        <v>0</v>
      </c>
      <c r="E16" s="7"/>
    </row>
    <row r="17" spans="1:5" ht="15" customHeight="1">
      <c r="A17" s="20" t="s">
        <v>8</v>
      </c>
      <c r="B17" s="15">
        <v>118</v>
      </c>
      <c r="C17" s="15"/>
      <c r="D17" s="1">
        <f>B17+C17</f>
        <v>118</v>
      </c>
      <c r="E17" s="7"/>
    </row>
    <row r="18" spans="1:5" ht="15" customHeight="1">
      <c r="A18" s="20" t="s">
        <v>11</v>
      </c>
      <c r="B18" s="15"/>
      <c r="C18" s="15"/>
      <c r="D18" s="1">
        <f>B18+C18</f>
        <v>0</v>
      </c>
      <c r="E18" s="7"/>
    </row>
    <row r="19" spans="1:5" ht="15" customHeight="1">
      <c r="A19" s="20" t="s">
        <v>10</v>
      </c>
      <c r="B19" s="15"/>
      <c r="C19" s="15"/>
      <c r="D19" s="1">
        <f>B19+C19</f>
        <v>0</v>
      </c>
      <c r="E19" s="7"/>
    </row>
    <row r="20" spans="1:5" ht="15" customHeight="1">
      <c r="A20" s="20" t="s">
        <v>13</v>
      </c>
      <c r="B20" s="15"/>
      <c r="C20" s="15"/>
      <c r="D20" s="1">
        <f>B20+C20</f>
        <v>0</v>
      </c>
      <c r="E20" s="7"/>
    </row>
    <row r="21" spans="1:5" ht="9.75" customHeight="1">
      <c r="A21" s="17"/>
      <c r="B21" s="18"/>
      <c r="C21" s="18"/>
      <c r="D21" s="21">
        <f>SUM(D8:D20)</f>
        <v>254774</v>
      </c>
      <c r="E21" s="7"/>
    </row>
    <row r="22" spans="1:5" ht="15" customHeight="1">
      <c r="A22" s="22" t="s">
        <v>22</v>
      </c>
      <c r="B22" s="18"/>
      <c r="C22" s="18"/>
      <c r="D22" s="48">
        <f>(D8+D9+D10+D11+D12+D13+D14+D16+D17+D18+D19+D20)</f>
        <v>254774</v>
      </c>
      <c r="E22" s="7"/>
    </row>
    <row r="23" spans="1:5" ht="9.75" customHeight="1">
      <c r="A23" s="23"/>
      <c r="B23" s="18"/>
      <c r="C23" s="18"/>
      <c r="D23" s="24"/>
      <c r="E23" s="7"/>
    </row>
    <row r="24" spans="1:5" ht="15" customHeight="1">
      <c r="A24" s="20" t="s">
        <v>14</v>
      </c>
      <c r="B24" s="18"/>
      <c r="C24" s="18"/>
      <c r="D24" s="16">
        <v>23750</v>
      </c>
      <c r="E24" s="7"/>
    </row>
    <row r="25" spans="1:5" ht="15" customHeight="1">
      <c r="A25" s="20" t="s">
        <v>29</v>
      </c>
      <c r="B25" s="18"/>
      <c r="C25" s="18"/>
      <c r="D25" s="16">
        <f>72*350</f>
        <v>25200</v>
      </c>
      <c r="E25" s="7"/>
    </row>
    <row r="26" spans="1:5" ht="9.75" customHeight="1">
      <c r="A26" s="17"/>
      <c r="B26" s="18"/>
      <c r="C26" s="18"/>
      <c r="D26" s="24">
        <v>0</v>
      </c>
      <c r="E26" s="7"/>
    </row>
    <row r="27" spans="1:5" ht="15" customHeight="1">
      <c r="A27" s="54" t="s">
        <v>28</v>
      </c>
      <c r="B27" s="18"/>
      <c r="C27" s="18"/>
      <c r="D27" s="1">
        <f>D22-(D25+D24)</f>
        <v>205824</v>
      </c>
      <c r="E27" s="7"/>
    </row>
    <row r="28" spans="1:5" ht="15" customHeight="1">
      <c r="A28" s="54" t="s">
        <v>21</v>
      </c>
      <c r="B28" s="18"/>
      <c r="C28" s="18"/>
      <c r="D28" s="18"/>
      <c r="E28" s="7"/>
    </row>
    <row r="29" spans="1:5" ht="9.75" customHeight="1">
      <c r="A29" s="17"/>
      <c r="B29" s="18"/>
      <c r="C29" s="18"/>
      <c r="D29" s="53"/>
      <c r="E29" s="7"/>
    </row>
    <row r="30" spans="1:5" ht="15" customHeight="1">
      <c r="A30" s="20" t="s">
        <v>31</v>
      </c>
      <c r="B30" s="18" t="s">
        <v>7</v>
      </c>
      <c r="C30" s="18"/>
      <c r="D30" s="25">
        <v>72</v>
      </c>
      <c r="E30" s="7"/>
    </row>
    <row r="31" spans="1:5" ht="9.75" customHeight="1">
      <c r="A31" s="23"/>
      <c r="B31" s="18"/>
      <c r="C31" s="18"/>
      <c r="D31" s="24"/>
      <c r="E31" s="7"/>
    </row>
    <row r="32" spans="1:4" ht="15" customHeight="1">
      <c r="A32" s="22" t="s">
        <v>15</v>
      </c>
      <c r="B32" s="18"/>
      <c r="C32" s="18"/>
      <c r="D32" s="66">
        <f>(D27/D30)</f>
        <v>2858.6666666666665</v>
      </c>
    </row>
    <row r="33" spans="1:4" ht="15" customHeight="1">
      <c r="A33" s="22" t="s">
        <v>16</v>
      </c>
      <c r="B33" s="18"/>
      <c r="C33" s="18"/>
      <c r="D33" s="67"/>
    </row>
    <row r="34" spans="1:4" ht="9.75" customHeight="1">
      <c r="A34" s="23"/>
      <c r="B34" s="27"/>
      <c r="C34" s="27"/>
      <c r="D34" s="28"/>
    </row>
    <row r="35" spans="1:4" ht="15" customHeight="1">
      <c r="A35" s="29" t="s">
        <v>17</v>
      </c>
      <c r="B35" s="18"/>
      <c r="C35" s="18"/>
      <c r="D35" s="30">
        <v>90671</v>
      </c>
    </row>
    <row r="36" spans="1:4" ht="9" customHeight="1">
      <c r="A36" s="23"/>
      <c r="B36" s="27"/>
      <c r="C36" s="27"/>
      <c r="D36" s="28"/>
    </row>
    <row r="37" spans="1:4" ht="15" customHeight="1">
      <c r="A37" s="29" t="s">
        <v>18</v>
      </c>
      <c r="B37" s="18"/>
      <c r="C37" s="18"/>
      <c r="D37" s="30">
        <v>72743</v>
      </c>
    </row>
    <row r="38" spans="1:4" ht="9.75" customHeight="1">
      <c r="A38" s="23"/>
      <c r="B38" s="27"/>
      <c r="C38" s="27"/>
      <c r="D38" s="28"/>
    </row>
    <row r="39" spans="1:4" ht="15" customHeight="1">
      <c r="A39" s="22" t="s">
        <v>24</v>
      </c>
      <c r="B39" s="18"/>
      <c r="C39" s="18"/>
      <c r="D39" s="24"/>
    </row>
    <row r="40" spans="1:4" ht="15" customHeight="1">
      <c r="A40" s="55" t="s">
        <v>25</v>
      </c>
      <c r="B40" s="31"/>
      <c r="C40" s="31"/>
      <c r="D40" s="58">
        <f>D22/101017151</f>
        <v>0.0025220865712199704</v>
      </c>
    </row>
    <row r="41" spans="1:4" ht="9" customHeight="1">
      <c r="A41" s="32"/>
      <c r="B41" s="33"/>
      <c r="C41" s="33"/>
      <c r="D41" s="34"/>
    </row>
    <row r="42" spans="1:5" ht="15.75">
      <c r="A42" s="35"/>
      <c r="B42" s="13"/>
      <c r="C42" s="13"/>
      <c r="D42" s="10"/>
      <c r="E42" s="10"/>
    </row>
    <row r="43" spans="1:5" ht="15.75">
      <c r="A43" s="9"/>
      <c r="B43" s="36"/>
      <c r="C43" s="36"/>
      <c r="D43" s="7"/>
      <c r="E43" s="7"/>
    </row>
    <row r="44" spans="1:5" ht="15.75">
      <c r="A44" s="9"/>
      <c r="B44" s="7"/>
      <c r="C44" s="10"/>
      <c r="D44" s="7"/>
      <c r="E44" s="7"/>
    </row>
    <row r="45" spans="1:5" ht="15.75">
      <c r="A45" s="9"/>
      <c r="B45" s="10"/>
      <c r="C45" s="10"/>
      <c r="D45" s="7"/>
      <c r="E45" s="7"/>
    </row>
    <row r="46" spans="1:5" ht="15.75">
      <c r="A46" s="9"/>
      <c r="B46" s="36"/>
      <c r="C46" s="36"/>
      <c r="D46" s="36"/>
      <c r="E46" s="7"/>
    </row>
    <row r="47" spans="1:5" ht="15.75">
      <c r="A47" s="9"/>
      <c r="B47" s="7"/>
      <c r="C47" s="7"/>
      <c r="D47" s="7"/>
      <c r="E47" s="7"/>
    </row>
    <row r="48" spans="1:5" ht="15.75">
      <c r="A48" s="9"/>
      <c r="B48" s="7"/>
      <c r="C48" s="7"/>
      <c r="D48" s="7"/>
      <c r="E48" s="7"/>
    </row>
    <row r="49" spans="1:5" ht="15.75">
      <c r="A49" s="9"/>
      <c r="B49" s="7"/>
      <c r="C49" s="7"/>
      <c r="D49" s="10"/>
      <c r="E49" s="7"/>
    </row>
    <row r="50" spans="1:5" ht="15.75">
      <c r="A50" s="9"/>
      <c r="B50" s="7"/>
      <c r="C50" s="7"/>
      <c r="D50" s="10"/>
      <c r="E50" s="7"/>
    </row>
    <row r="51" spans="1:5" ht="15.75">
      <c r="A51" s="9"/>
      <c r="B51" s="7"/>
      <c r="C51" s="7"/>
      <c r="D51" s="37"/>
      <c r="E51" s="7"/>
    </row>
    <row r="52" spans="1:5" ht="15.75">
      <c r="A52" s="9"/>
      <c r="B52" s="7"/>
      <c r="C52" s="7"/>
      <c r="D52" s="7"/>
      <c r="E52" s="7"/>
    </row>
    <row r="53" spans="1:5" ht="15.75">
      <c r="A53" s="35"/>
      <c r="B53" s="13"/>
      <c r="C53" s="13"/>
      <c r="D53" s="10"/>
      <c r="E53" s="10"/>
    </row>
    <row r="54" spans="1:5" ht="15" customHeight="1">
      <c r="A54" s="9"/>
      <c r="B54" s="36"/>
      <c r="C54" s="36"/>
      <c r="D54" s="7"/>
      <c r="E54" s="7"/>
    </row>
    <row r="55" spans="1:5" ht="15.75">
      <c r="A55" s="9"/>
      <c r="B55" s="7"/>
      <c r="C55" s="10"/>
      <c r="D55" s="7"/>
      <c r="E55" s="7"/>
    </row>
    <row r="56" spans="1:5" ht="15.75">
      <c r="A56" s="9"/>
      <c r="B56" s="10"/>
      <c r="C56" s="10"/>
      <c r="D56" s="7"/>
      <c r="E56" s="7"/>
    </row>
    <row r="57" spans="1:5" ht="15.75">
      <c r="A57" s="9"/>
      <c r="B57" s="37"/>
      <c r="C57" s="37"/>
      <c r="D57" s="36"/>
      <c r="E57" s="7"/>
    </row>
    <row r="58" spans="1:5" ht="15.75">
      <c r="A58" s="9"/>
      <c r="B58" s="7"/>
      <c r="C58" s="7"/>
      <c r="D58" s="7"/>
      <c r="E58" s="7"/>
    </row>
    <row r="59" spans="1:5" ht="15.75">
      <c r="A59" s="9"/>
      <c r="B59" s="7"/>
      <c r="C59" s="7"/>
      <c r="D59" s="7"/>
      <c r="E59" s="7"/>
    </row>
    <row r="60" spans="1:5" ht="15.75">
      <c r="A60" s="9"/>
      <c r="B60" s="7"/>
      <c r="C60" s="7"/>
      <c r="D60" s="7"/>
      <c r="E60" s="7"/>
    </row>
    <row r="61" spans="1:5" ht="15.75">
      <c r="A61" s="9"/>
      <c r="B61" s="7"/>
      <c r="C61" s="7"/>
      <c r="D61" s="7"/>
      <c r="E61" s="7"/>
    </row>
    <row r="62" spans="1:5" ht="15.75">
      <c r="A62" s="38"/>
      <c r="B62" s="10"/>
      <c r="C62" s="10"/>
      <c r="D62" s="10"/>
      <c r="E62" s="10"/>
    </row>
    <row r="63" spans="1:5" ht="15.75">
      <c r="A63" s="38"/>
      <c r="B63" s="39"/>
      <c r="C63" s="39"/>
      <c r="D63" s="10"/>
      <c r="E63" s="10"/>
    </row>
    <row r="64" spans="1:5" ht="15.75">
      <c r="A64" s="38"/>
      <c r="B64" s="39"/>
      <c r="C64" s="39"/>
      <c r="D64" s="10"/>
      <c r="E64" s="10"/>
    </row>
    <row r="65" spans="1:5" ht="15.75">
      <c r="A65" s="38"/>
      <c r="B65" s="10"/>
      <c r="C65" s="10"/>
      <c r="D65" s="10"/>
      <c r="E65" s="10"/>
    </row>
    <row r="66" spans="1:5" ht="15.75">
      <c r="A66" s="38"/>
      <c r="B66" s="10"/>
      <c r="C66" s="13"/>
      <c r="D66" s="37"/>
      <c r="E66" s="10"/>
    </row>
    <row r="67" spans="1:5" ht="15.75">
      <c r="A67" s="38"/>
      <c r="B67" s="10"/>
      <c r="C67" s="10"/>
      <c r="D67" s="10"/>
      <c r="E67" s="10"/>
    </row>
    <row r="68" spans="1:5" ht="15.75">
      <c r="A68" s="35"/>
      <c r="B68" s="13"/>
      <c r="C68" s="13"/>
      <c r="D68" s="10"/>
      <c r="E68" s="10"/>
    </row>
    <row r="69" spans="1:5" ht="15.75">
      <c r="A69" s="38"/>
      <c r="B69" s="37"/>
      <c r="C69" s="37"/>
      <c r="D69" s="10"/>
      <c r="E69" s="10"/>
    </row>
    <row r="70" spans="1:5" ht="15.75">
      <c r="A70" s="38"/>
      <c r="B70" s="10"/>
      <c r="C70" s="10"/>
      <c r="D70" s="10"/>
      <c r="E70" s="10"/>
    </row>
    <row r="71" spans="1:5" ht="15.75">
      <c r="A71" s="38"/>
      <c r="B71" s="10"/>
      <c r="C71" s="10"/>
      <c r="D71" s="10"/>
      <c r="E71" s="10"/>
    </row>
    <row r="72" spans="1:5" ht="15.75">
      <c r="A72" s="38"/>
      <c r="B72" s="37"/>
      <c r="C72" s="37"/>
      <c r="D72" s="37"/>
      <c r="E72" s="10"/>
    </row>
    <row r="73" spans="1:5" ht="18.75" customHeight="1">
      <c r="A73" s="38"/>
      <c r="B73" s="10"/>
      <c r="C73" s="10"/>
      <c r="D73" s="10"/>
      <c r="E73" s="10"/>
    </row>
    <row r="74" spans="1:5" ht="18.75" customHeight="1">
      <c r="A74" s="38"/>
      <c r="B74" s="10"/>
      <c r="C74" s="10"/>
      <c r="D74" s="10"/>
      <c r="E74" s="10"/>
    </row>
    <row r="75" spans="1:5" ht="15.75">
      <c r="A75" s="38"/>
      <c r="B75" s="10"/>
      <c r="C75" s="10"/>
      <c r="D75" s="10"/>
      <c r="E75" s="10"/>
    </row>
    <row r="76" spans="1:5" ht="15.75">
      <c r="A76" s="38"/>
      <c r="B76" s="10"/>
      <c r="C76" s="10"/>
      <c r="D76" s="10"/>
      <c r="E76" s="10"/>
    </row>
    <row r="77" spans="1:5" ht="15.75">
      <c r="A77" s="38"/>
      <c r="B77" s="10"/>
      <c r="C77" s="10"/>
      <c r="D77" s="10"/>
      <c r="E77" s="10"/>
    </row>
    <row r="78" spans="1:5" ht="15.75">
      <c r="A78" s="38"/>
      <c r="B78" s="10"/>
      <c r="C78" s="10"/>
      <c r="D78" s="37"/>
      <c r="E78" s="10"/>
    </row>
    <row r="79" spans="1:5" ht="15.75">
      <c r="A79" s="38"/>
      <c r="B79" s="10"/>
      <c r="C79" s="10"/>
      <c r="D79" s="10"/>
      <c r="E79" s="10"/>
    </row>
    <row r="80" spans="1:5" ht="15.75">
      <c r="A80" s="38"/>
      <c r="B80" s="10"/>
      <c r="C80" s="10"/>
      <c r="D80" s="37"/>
      <c r="E80" s="10"/>
    </row>
    <row r="81" spans="1:5" ht="15.75">
      <c r="A81" s="38"/>
      <c r="B81" s="40"/>
      <c r="C81" s="40"/>
      <c r="D81" s="40"/>
      <c r="E81" s="41"/>
    </row>
    <row r="82" spans="1:5" ht="15.75">
      <c r="A82" s="38"/>
      <c r="B82" s="40"/>
      <c r="C82" s="42"/>
      <c r="D82" s="10"/>
      <c r="E82" s="41"/>
    </row>
    <row r="83" spans="1:5" ht="15.75">
      <c r="A83" s="38"/>
      <c r="B83" s="40"/>
      <c r="C83" s="42"/>
      <c r="D83" s="10"/>
      <c r="E83" s="41"/>
    </row>
    <row r="84" spans="1:5" ht="15.75">
      <c r="A84" s="38"/>
      <c r="B84" s="40"/>
      <c r="C84" s="40"/>
      <c r="D84" s="40"/>
      <c r="E84" s="41"/>
    </row>
    <row r="85" spans="1:5" ht="15.75">
      <c r="A85" s="38"/>
      <c r="B85" s="10"/>
      <c r="C85" s="10"/>
      <c r="D85" s="10"/>
      <c r="E85" s="10"/>
    </row>
    <row r="86" spans="1:5" ht="15.75">
      <c r="A86" s="35"/>
      <c r="B86" s="10"/>
      <c r="C86" s="10"/>
      <c r="D86" s="10"/>
      <c r="E86" s="10"/>
    </row>
    <row r="87" spans="1:5" ht="15.75">
      <c r="A87" s="38"/>
      <c r="B87" s="37"/>
      <c r="C87" s="37"/>
      <c r="D87" s="10"/>
      <c r="E87" s="10"/>
    </row>
    <row r="88" spans="1:5" ht="15.75">
      <c r="A88" s="38"/>
      <c r="B88" s="10"/>
      <c r="C88" s="10"/>
      <c r="D88" s="10"/>
      <c r="E88" s="10"/>
    </row>
    <row r="89" spans="1:5" ht="15.75">
      <c r="A89" s="38"/>
      <c r="B89" s="10"/>
      <c r="C89" s="10"/>
      <c r="D89" s="10"/>
      <c r="E89" s="10"/>
    </row>
    <row r="90" spans="1:5" ht="15.75">
      <c r="A90" s="43"/>
      <c r="B90" s="10"/>
      <c r="C90" s="10"/>
      <c r="D90" s="10"/>
      <c r="E90" s="10"/>
    </row>
    <row r="91" spans="1:5" ht="15.75">
      <c r="A91" s="38"/>
      <c r="B91" s="10"/>
      <c r="C91" s="10"/>
      <c r="D91" s="10"/>
      <c r="E91" s="10"/>
    </row>
    <row r="92" spans="1:5" ht="15.75">
      <c r="A92" s="38"/>
      <c r="B92" s="10"/>
      <c r="C92" s="10"/>
      <c r="D92" s="10"/>
      <c r="E92" s="10"/>
    </row>
    <row r="93" spans="1:5" ht="15.75">
      <c r="A93" s="38"/>
      <c r="B93" s="37"/>
      <c r="C93" s="37"/>
      <c r="D93" s="37"/>
      <c r="E93" s="10"/>
    </row>
    <row r="94" spans="1:5" ht="15.75">
      <c r="A94" s="38"/>
      <c r="B94" s="10"/>
      <c r="C94" s="10"/>
      <c r="D94" s="10"/>
      <c r="E94" s="10"/>
    </row>
    <row r="95" spans="1:5" ht="15.75">
      <c r="A95" s="38"/>
      <c r="B95" s="10"/>
      <c r="C95" s="10"/>
      <c r="D95" s="10"/>
      <c r="E95" s="10"/>
    </row>
    <row r="96" spans="1:5" ht="15.75">
      <c r="A96" s="38"/>
      <c r="B96" s="10"/>
      <c r="C96" s="10"/>
      <c r="D96" s="10"/>
      <c r="E96" s="10"/>
    </row>
    <row r="97" spans="1:5" ht="15.75">
      <c r="A97" s="38"/>
      <c r="B97" s="10"/>
      <c r="C97" s="10"/>
      <c r="D97" s="10"/>
      <c r="E97" s="10"/>
    </row>
    <row r="98" spans="1:5" ht="15.75">
      <c r="A98" s="38"/>
      <c r="B98" s="10"/>
      <c r="C98" s="10"/>
      <c r="D98" s="10"/>
      <c r="E98" s="10"/>
    </row>
    <row r="99" spans="1:5" ht="15.75">
      <c r="A99" s="38"/>
      <c r="B99" s="10"/>
      <c r="C99" s="10"/>
      <c r="D99" s="10"/>
      <c r="E99" s="10"/>
    </row>
    <row r="100" spans="1:5" ht="15.75">
      <c r="A100" s="38"/>
      <c r="B100" s="10"/>
      <c r="C100" s="10"/>
      <c r="D100" s="10"/>
      <c r="E100" s="10"/>
    </row>
    <row r="101" spans="1:5" ht="15.75">
      <c r="A101" s="38"/>
      <c r="B101" s="10"/>
      <c r="C101" s="10"/>
      <c r="D101" s="10"/>
      <c r="E101" s="10"/>
    </row>
    <row r="102" spans="1:5" ht="16.5" thickBot="1">
      <c r="A102" s="38"/>
      <c r="B102" s="10"/>
      <c r="C102" s="10"/>
      <c r="D102" s="44"/>
      <c r="E102" s="10"/>
    </row>
    <row r="103" spans="1:5" ht="16.5" thickTop="1">
      <c r="A103" s="38"/>
      <c r="B103" s="40"/>
      <c r="C103" s="40"/>
      <c r="D103" s="40"/>
      <c r="E103" s="41"/>
    </row>
    <row r="104" spans="1:5" ht="15.75">
      <c r="A104" s="38"/>
      <c r="B104" s="10"/>
      <c r="C104" s="10"/>
      <c r="D104" s="10"/>
      <c r="E104" s="10"/>
    </row>
    <row r="105" spans="1:5" ht="15.75">
      <c r="A105" s="38"/>
      <c r="B105" s="10"/>
      <c r="C105" s="10"/>
      <c r="D105" s="10"/>
      <c r="E105" s="10"/>
    </row>
    <row r="106" spans="1:5" ht="15.75">
      <c r="A106" s="38"/>
      <c r="B106" s="10"/>
      <c r="C106" s="10"/>
      <c r="D106" s="10"/>
      <c r="E106" s="10"/>
    </row>
    <row r="107" spans="1:5" ht="15.75">
      <c r="A107" s="38"/>
      <c r="B107" s="10"/>
      <c r="C107" s="10"/>
      <c r="D107" s="10"/>
      <c r="E107" s="10"/>
    </row>
    <row r="108" spans="1:5" ht="15.75">
      <c r="A108" s="38"/>
      <c r="B108" s="10"/>
      <c r="C108" s="10"/>
      <c r="D108" s="10"/>
      <c r="E108" s="10"/>
    </row>
    <row r="109" spans="1:5" ht="15.75">
      <c r="A109" s="38"/>
      <c r="B109" s="45"/>
      <c r="C109" s="10"/>
      <c r="D109" s="10"/>
      <c r="E109" s="10"/>
    </row>
    <row r="110" spans="1:5" ht="15.75">
      <c r="A110" s="38"/>
      <c r="B110" s="10"/>
      <c r="C110" s="10"/>
      <c r="D110" s="10"/>
      <c r="E110" s="10"/>
    </row>
    <row r="111" spans="1:5" ht="15.75">
      <c r="A111" s="38"/>
      <c r="B111" s="10"/>
      <c r="C111" s="10"/>
      <c r="D111" s="10"/>
      <c r="E111" s="10"/>
    </row>
    <row r="112" spans="1:5" ht="15.75">
      <c r="A112" s="38"/>
      <c r="B112" s="10"/>
      <c r="C112" s="10"/>
      <c r="D112" s="10"/>
      <c r="E112" s="10"/>
    </row>
    <row r="113" spans="1:5" ht="15.75">
      <c r="A113" s="38"/>
      <c r="B113" s="45"/>
      <c r="C113" s="10"/>
      <c r="D113" s="10"/>
      <c r="E113" s="10"/>
    </row>
    <row r="114" spans="1:5" ht="15.75">
      <c r="A114" s="38"/>
      <c r="B114" s="10"/>
      <c r="C114" s="10"/>
      <c r="D114" s="10"/>
      <c r="E114" s="10"/>
    </row>
    <row r="115" spans="1:5" ht="15.75">
      <c r="A115" s="38"/>
      <c r="B115" s="45"/>
      <c r="C115" s="10"/>
      <c r="D115" s="10"/>
      <c r="E115" s="10"/>
    </row>
    <row r="116" spans="1:5" ht="15.75">
      <c r="A116" s="38"/>
      <c r="B116" s="10"/>
      <c r="C116" s="10"/>
      <c r="D116" s="10"/>
      <c r="E116" s="10"/>
    </row>
    <row r="117" spans="1:5" ht="15.75">
      <c r="A117" s="38"/>
      <c r="B117" s="10"/>
      <c r="C117" s="42"/>
      <c r="D117" s="10"/>
      <c r="E117" s="10"/>
    </row>
    <row r="118" spans="1:5" ht="15.75">
      <c r="A118" s="38"/>
      <c r="B118" s="40"/>
      <c r="C118" s="40"/>
      <c r="D118" s="40"/>
      <c r="E118" s="41"/>
    </row>
    <row r="119" spans="1:5" ht="15.75">
      <c r="A119" s="38"/>
      <c r="B119" s="10"/>
      <c r="C119" s="10"/>
      <c r="D119" s="10"/>
      <c r="E119" s="10"/>
    </row>
    <row r="120" spans="1:5" ht="15.75">
      <c r="A120" s="38"/>
      <c r="B120" s="40"/>
      <c r="C120" s="40"/>
      <c r="D120" s="40"/>
      <c r="E120" s="41"/>
    </row>
    <row r="121" spans="1:5" ht="15.75">
      <c r="A121" s="46"/>
      <c r="B121" s="47"/>
      <c r="C121" s="47"/>
      <c r="D121" s="47"/>
      <c r="E121" s="47"/>
    </row>
    <row r="122" spans="1:5" ht="15.75">
      <c r="A122" s="46"/>
      <c r="B122" s="47"/>
      <c r="C122" s="47"/>
      <c r="D122" s="47"/>
      <c r="E122" s="47"/>
    </row>
    <row r="123" spans="1:5" ht="15.75">
      <c r="A123" s="46"/>
      <c r="B123" s="47"/>
      <c r="C123" s="47"/>
      <c r="D123" s="47"/>
      <c r="E123" s="47"/>
    </row>
    <row r="124" spans="1:5" ht="15.75">
      <c r="A124" s="46"/>
      <c r="B124" s="47"/>
      <c r="C124" s="47"/>
      <c r="D124" s="47"/>
      <c r="E124" s="47"/>
    </row>
    <row r="125" spans="1:5" ht="15.75">
      <c r="A125" s="46"/>
      <c r="B125" s="47"/>
      <c r="C125" s="47"/>
      <c r="D125" s="47"/>
      <c r="E125" s="47"/>
    </row>
    <row r="126" spans="1:5" ht="15.75">
      <c r="A126" s="46"/>
      <c r="B126" s="47"/>
      <c r="C126" s="47"/>
      <c r="D126" s="47"/>
      <c r="E126" s="47"/>
    </row>
    <row r="127" spans="1:5" ht="15.75">
      <c r="A127" s="46"/>
      <c r="B127" s="47"/>
      <c r="C127" s="47"/>
      <c r="D127" s="47"/>
      <c r="E127" s="47"/>
    </row>
    <row r="128" spans="1:5" ht="15.75">
      <c r="A128" s="46"/>
      <c r="B128" s="47"/>
      <c r="C128" s="47"/>
      <c r="D128" s="47"/>
      <c r="E128" s="47"/>
    </row>
    <row r="129" spans="1:5" ht="15.75">
      <c r="A129" s="46"/>
      <c r="B129" s="47"/>
      <c r="C129" s="47"/>
      <c r="D129" s="47"/>
      <c r="E129" s="47"/>
    </row>
    <row r="130" spans="1:5" ht="15.75">
      <c r="A130" s="46"/>
      <c r="B130" s="47"/>
      <c r="C130" s="47"/>
      <c r="D130" s="47"/>
      <c r="E130" s="47"/>
    </row>
    <row r="131" spans="1:5" ht="15.75">
      <c r="A131" s="46"/>
      <c r="B131" s="47"/>
      <c r="C131" s="47"/>
      <c r="D131" s="47"/>
      <c r="E131" s="47"/>
    </row>
    <row r="132" spans="1:5" ht="15.75">
      <c r="A132" s="46"/>
      <c r="B132" s="47"/>
      <c r="C132" s="47"/>
      <c r="D132" s="47"/>
      <c r="E132" s="47"/>
    </row>
    <row r="133" spans="1:5" ht="15.75">
      <c r="A133" s="46"/>
      <c r="B133" s="47"/>
      <c r="C133" s="47"/>
      <c r="D133" s="47"/>
      <c r="E133" s="47"/>
    </row>
    <row r="134" spans="1:5" ht="15.75">
      <c r="A134" s="46"/>
      <c r="B134" s="47"/>
      <c r="C134" s="47"/>
      <c r="D134" s="47"/>
      <c r="E134" s="47"/>
    </row>
    <row r="135" spans="1:5" ht="15.75">
      <c r="A135" s="46"/>
      <c r="B135" s="47"/>
      <c r="C135" s="47"/>
      <c r="D135" s="47"/>
      <c r="E135" s="47"/>
    </row>
    <row r="136" spans="1:5" ht="15.75">
      <c r="A136" s="46"/>
      <c r="B136" s="47"/>
      <c r="C136" s="47"/>
      <c r="D136" s="47"/>
      <c r="E136" s="47"/>
    </row>
    <row r="137" spans="1:5" ht="15.75">
      <c r="A137" s="46"/>
      <c r="B137" s="47"/>
      <c r="C137" s="47"/>
      <c r="D137" s="47"/>
      <c r="E137" s="47"/>
    </row>
    <row r="138" spans="1:5" ht="15.75">
      <c r="A138" s="46"/>
      <c r="B138" s="47"/>
      <c r="C138" s="47"/>
      <c r="D138" s="47"/>
      <c r="E138" s="47"/>
    </row>
    <row r="139" spans="1:5" ht="15.75">
      <c r="A139" s="46"/>
      <c r="B139" s="47"/>
      <c r="C139" s="47"/>
      <c r="D139" s="47"/>
      <c r="E139" s="47"/>
    </row>
    <row r="140" spans="1:5" ht="15.75">
      <c r="A140" s="46"/>
      <c r="B140" s="47"/>
      <c r="C140" s="47"/>
      <c r="D140" s="47"/>
      <c r="E140" s="47"/>
    </row>
  </sheetData>
  <sheetProtection/>
  <mergeCells count="4">
    <mergeCell ref="A1:D1"/>
    <mergeCell ref="B2:D2"/>
    <mergeCell ref="B3:D3"/>
    <mergeCell ref="D32:D33"/>
  </mergeCells>
  <printOptions horizontalCentered="1" verticalCentered="1"/>
  <pageMargins left="0.5" right="0.5" top="0.5" bottom="0.18" header="0.19" footer="0.26"/>
  <pageSetup horizontalDpi="300" verticalDpi="300" orientation="landscape" r:id="rId1"/>
  <headerFooter alignWithMargins="0">
    <oddHeader>&amp;C&amp;"Arial,Bold"&amp;14Department Costs Analysis&amp;R&amp;D</oddHeader>
  </headerFooter>
  <rowBreaks count="1" manualBreakCount="1">
    <brk id="6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0"/>
  <sheetViews>
    <sheetView zoomScaleSheetLayoutView="100" zoomScalePageLayoutView="0" workbookViewId="0" topLeftCell="A1">
      <selection activeCell="B4" sqref="B4:B5"/>
    </sheetView>
  </sheetViews>
  <sheetFormatPr defaultColWidth="8.8515625" defaultRowHeight="12.75"/>
  <cols>
    <col min="1" max="1" width="75.00390625" style="3" bestFit="1" customWidth="1"/>
    <col min="2" max="2" width="17.140625" style="26" customWidth="1"/>
    <col min="3" max="3" width="16.00390625" style="26" customWidth="1"/>
    <col min="4" max="4" width="15.00390625" style="26" bestFit="1" customWidth="1"/>
    <col min="5" max="5" width="11.7109375" style="26" customWidth="1"/>
    <col min="6" max="16384" width="8.8515625" style="3" customWidth="1"/>
  </cols>
  <sheetData>
    <row r="1" spans="1:5" ht="21" customHeight="1">
      <c r="A1" s="59" t="s">
        <v>30</v>
      </c>
      <c r="B1" s="59"/>
      <c r="C1" s="59"/>
      <c r="D1" s="59"/>
      <c r="E1" s="2"/>
    </row>
    <row r="2" spans="1:5" ht="15" customHeight="1">
      <c r="A2" s="4" t="s">
        <v>3</v>
      </c>
      <c r="B2" s="60" t="s">
        <v>38</v>
      </c>
      <c r="C2" s="61"/>
      <c r="D2" s="62"/>
      <c r="E2" s="5"/>
    </row>
    <row r="3" spans="1:5" ht="15" customHeight="1">
      <c r="A3" s="4" t="s">
        <v>4</v>
      </c>
      <c r="B3" s="63"/>
      <c r="C3" s="64"/>
      <c r="D3" s="65"/>
      <c r="E3" s="6"/>
    </row>
    <row r="4" spans="1:5" ht="15" customHeight="1">
      <c r="A4" s="4" t="s">
        <v>19</v>
      </c>
      <c r="B4" s="49">
        <v>2713</v>
      </c>
      <c r="C4" s="7"/>
      <c r="D4" s="8"/>
      <c r="E4" s="7"/>
    </row>
    <row r="5" spans="1:5" ht="15" customHeight="1">
      <c r="A5" s="4" t="s">
        <v>20</v>
      </c>
      <c r="B5" s="49">
        <v>684</v>
      </c>
      <c r="C5" s="7"/>
      <c r="D5" s="8"/>
      <c r="E5" s="7"/>
    </row>
    <row r="6" spans="1:5" ht="15" customHeight="1">
      <c r="A6" s="56" t="s">
        <v>32</v>
      </c>
      <c r="B6" s="57"/>
      <c r="C6" s="7"/>
      <c r="D6" s="8"/>
      <c r="E6" s="7"/>
    </row>
    <row r="7" spans="1:5" ht="15.75">
      <c r="A7" s="11" t="s">
        <v>0</v>
      </c>
      <c r="B7" s="12" t="s">
        <v>1</v>
      </c>
      <c r="C7" s="12" t="s">
        <v>2</v>
      </c>
      <c r="D7" s="12" t="s">
        <v>12</v>
      </c>
      <c r="E7" s="13"/>
    </row>
    <row r="8" spans="1:5" ht="15" customHeight="1">
      <c r="A8" s="14" t="s">
        <v>23</v>
      </c>
      <c r="B8" s="15">
        <v>2319098</v>
      </c>
      <c r="C8" s="15">
        <v>301677</v>
      </c>
      <c r="D8" s="1">
        <f aca="true" t="shared" si="0" ref="D8:D14">B8+C8</f>
        <v>2620775</v>
      </c>
      <c r="E8" s="7"/>
    </row>
    <row r="9" spans="1:5" ht="9.75" customHeight="1">
      <c r="A9" s="50"/>
      <c r="B9" s="51"/>
      <c r="C9" s="51"/>
      <c r="D9" s="52"/>
      <c r="E9" s="7"/>
    </row>
    <row r="10" spans="1:5" ht="15" customHeight="1">
      <c r="A10" s="14" t="s">
        <v>5</v>
      </c>
      <c r="B10" s="15">
        <f>145707+31437</f>
        <v>177144</v>
      </c>
      <c r="C10" s="15">
        <f>45223+5776</f>
        <v>50999</v>
      </c>
      <c r="D10" s="1">
        <f t="shared" si="0"/>
        <v>228143</v>
      </c>
      <c r="E10" s="7"/>
    </row>
    <row r="11" spans="1:5" ht="15" customHeight="1">
      <c r="A11" s="14" t="s">
        <v>9</v>
      </c>
      <c r="B11" s="15">
        <v>145911</v>
      </c>
      <c r="C11" s="15">
        <v>22682</v>
      </c>
      <c r="D11" s="1">
        <f t="shared" si="0"/>
        <v>168593</v>
      </c>
      <c r="E11" s="7"/>
    </row>
    <row r="12" spans="1:5" ht="9.75" customHeight="1">
      <c r="A12" s="50"/>
      <c r="B12" s="51"/>
      <c r="C12" s="51"/>
      <c r="D12" s="52"/>
      <c r="E12" s="7"/>
    </row>
    <row r="13" spans="1:5" ht="15" customHeight="1">
      <c r="A13" s="14" t="s">
        <v>27</v>
      </c>
      <c r="B13" s="15"/>
      <c r="C13" s="15"/>
      <c r="D13" s="1">
        <f t="shared" si="0"/>
        <v>0</v>
      </c>
      <c r="E13" s="7"/>
    </row>
    <row r="14" spans="1:5" ht="15" customHeight="1">
      <c r="A14" s="14" t="s">
        <v>6</v>
      </c>
      <c r="B14" s="15">
        <v>6288.14</v>
      </c>
      <c r="C14" s="15"/>
      <c r="D14" s="1">
        <f t="shared" si="0"/>
        <v>6288.14</v>
      </c>
      <c r="E14" s="7"/>
    </row>
    <row r="15" spans="1:5" ht="9.75" customHeight="1">
      <c r="A15" s="17"/>
      <c r="B15" s="18"/>
      <c r="C15" s="18"/>
      <c r="D15" s="19"/>
      <c r="E15" s="7"/>
    </row>
    <row r="16" spans="1:5" ht="15" customHeight="1">
      <c r="A16" s="20" t="s">
        <v>26</v>
      </c>
      <c r="B16" s="15"/>
      <c r="C16" s="15"/>
      <c r="D16" s="1">
        <f>B16+C16</f>
        <v>0</v>
      </c>
      <c r="E16" s="7"/>
    </row>
    <row r="17" spans="1:5" ht="15" customHeight="1">
      <c r="A17" s="20" t="s">
        <v>8</v>
      </c>
      <c r="B17" s="15">
        <v>8740</v>
      </c>
      <c r="C17" s="15"/>
      <c r="D17" s="1">
        <f>B17+C17</f>
        <v>8740</v>
      </c>
      <c r="E17" s="7"/>
    </row>
    <row r="18" spans="1:5" ht="15" customHeight="1">
      <c r="A18" s="20" t="s">
        <v>11</v>
      </c>
      <c r="B18" s="15"/>
      <c r="C18" s="15"/>
      <c r="D18" s="1">
        <f>B18+C18</f>
        <v>0</v>
      </c>
      <c r="E18" s="7"/>
    </row>
    <row r="19" spans="1:5" ht="15" customHeight="1">
      <c r="A19" s="20" t="s">
        <v>10</v>
      </c>
      <c r="B19" s="15"/>
      <c r="C19" s="15"/>
      <c r="D19" s="1">
        <f>B19+C19</f>
        <v>0</v>
      </c>
      <c r="E19" s="7"/>
    </row>
    <row r="20" spans="1:5" ht="15" customHeight="1">
      <c r="A20" s="20" t="s">
        <v>13</v>
      </c>
      <c r="B20" s="15"/>
      <c r="C20" s="15"/>
      <c r="D20" s="1">
        <f>B20+C20</f>
        <v>0</v>
      </c>
      <c r="E20" s="7"/>
    </row>
    <row r="21" spans="1:5" ht="9.75" customHeight="1">
      <c r="A21" s="17"/>
      <c r="B21" s="18"/>
      <c r="C21" s="18"/>
      <c r="D21" s="21">
        <f>SUM(D8:D20)</f>
        <v>3032539.14</v>
      </c>
      <c r="E21" s="7"/>
    </row>
    <row r="22" spans="1:5" ht="15" customHeight="1">
      <c r="A22" s="22" t="s">
        <v>22</v>
      </c>
      <c r="B22" s="18"/>
      <c r="C22" s="18"/>
      <c r="D22" s="48">
        <f>(D8+D9+D10+D11+D12+D13+D14+D16+D17+D18+D19+D20)</f>
        <v>3032539.14</v>
      </c>
      <c r="E22" s="7"/>
    </row>
    <row r="23" spans="1:5" ht="9.75" customHeight="1">
      <c r="A23" s="23"/>
      <c r="B23" s="18"/>
      <c r="C23" s="18"/>
      <c r="D23" s="24"/>
      <c r="E23" s="7"/>
    </row>
    <row r="24" spans="1:5" ht="15" customHeight="1">
      <c r="A24" s="20" t="s">
        <v>14</v>
      </c>
      <c r="B24" s="18"/>
      <c r="C24" s="18"/>
      <c r="D24" s="16"/>
      <c r="E24" s="7"/>
    </row>
    <row r="25" spans="1:5" ht="15" customHeight="1">
      <c r="A25" s="20" t="s">
        <v>29</v>
      </c>
      <c r="B25" s="18"/>
      <c r="C25" s="18"/>
      <c r="D25" s="16"/>
      <c r="E25" s="7"/>
    </row>
    <row r="26" spans="1:5" ht="9.75" customHeight="1">
      <c r="A26" s="17"/>
      <c r="B26" s="18"/>
      <c r="C26" s="18"/>
      <c r="D26" s="24">
        <v>0</v>
      </c>
      <c r="E26" s="7"/>
    </row>
    <row r="27" spans="1:5" ht="15" customHeight="1">
      <c r="A27" s="54" t="s">
        <v>28</v>
      </c>
      <c r="B27" s="18"/>
      <c r="C27" s="18"/>
      <c r="D27" s="1">
        <f>D22-(D25+D24)</f>
        <v>3032539.14</v>
      </c>
      <c r="E27" s="7"/>
    </row>
    <row r="28" spans="1:5" ht="15" customHeight="1">
      <c r="A28" s="54" t="s">
        <v>21</v>
      </c>
      <c r="B28" s="18"/>
      <c r="C28" s="18"/>
      <c r="D28" s="18"/>
      <c r="E28" s="7"/>
    </row>
    <row r="29" spans="1:5" ht="9.75" customHeight="1">
      <c r="A29" s="17"/>
      <c r="B29" s="18"/>
      <c r="C29" s="18"/>
      <c r="D29" s="53"/>
      <c r="E29" s="7"/>
    </row>
    <row r="30" spans="1:5" ht="15" customHeight="1">
      <c r="A30" s="20" t="s">
        <v>31</v>
      </c>
      <c r="B30" s="18" t="s">
        <v>7</v>
      </c>
      <c r="C30" s="18"/>
      <c r="D30" s="25">
        <v>2533</v>
      </c>
      <c r="E30" s="7"/>
    </row>
    <row r="31" spans="1:5" ht="9.75" customHeight="1">
      <c r="A31" s="23"/>
      <c r="B31" s="18"/>
      <c r="C31" s="18"/>
      <c r="D31" s="24"/>
      <c r="E31" s="7"/>
    </row>
    <row r="32" spans="1:5" ht="15" customHeight="1">
      <c r="A32" s="22" t="s">
        <v>15</v>
      </c>
      <c r="B32" s="18"/>
      <c r="C32" s="18"/>
      <c r="D32" s="66">
        <f>(D27/D30)</f>
        <v>1197.2124516383735</v>
      </c>
      <c r="E32" s="7"/>
    </row>
    <row r="33" spans="1:4" ht="15" customHeight="1">
      <c r="A33" s="22" t="s">
        <v>16</v>
      </c>
      <c r="B33" s="18"/>
      <c r="C33" s="18"/>
      <c r="D33" s="67"/>
    </row>
    <row r="34" spans="1:4" ht="9.75" customHeight="1">
      <c r="A34" s="23"/>
      <c r="B34" s="27"/>
      <c r="C34" s="27"/>
      <c r="D34" s="28"/>
    </row>
    <row r="35" spans="1:4" ht="15" customHeight="1">
      <c r="A35" s="29" t="s">
        <v>17</v>
      </c>
      <c r="B35" s="18"/>
      <c r="C35" s="18"/>
      <c r="D35" s="30">
        <v>88998</v>
      </c>
    </row>
    <row r="36" spans="1:4" ht="9.75" customHeight="1">
      <c r="A36" s="23"/>
      <c r="B36" s="27"/>
      <c r="C36" s="27"/>
      <c r="D36" s="28"/>
    </row>
    <row r="37" spans="1:4" ht="15" customHeight="1">
      <c r="A37" s="29" t="s">
        <v>18</v>
      </c>
      <c r="B37" s="18"/>
      <c r="C37" s="18"/>
      <c r="D37" s="30">
        <v>87084</v>
      </c>
    </row>
    <row r="38" spans="1:4" ht="9.75" customHeight="1">
      <c r="A38" s="23"/>
      <c r="B38" s="27"/>
      <c r="C38" s="27"/>
      <c r="D38" s="28"/>
    </row>
    <row r="39" spans="1:4" ht="15" customHeight="1">
      <c r="A39" s="22" t="s">
        <v>24</v>
      </c>
      <c r="B39" s="18"/>
      <c r="C39" s="18"/>
      <c r="D39" s="24"/>
    </row>
    <row r="40" spans="1:4" ht="15" customHeight="1">
      <c r="A40" s="55" t="s">
        <v>25</v>
      </c>
      <c r="B40" s="31"/>
      <c r="C40" s="31"/>
      <c r="D40" s="58">
        <f>D22/101017151</f>
        <v>0.030020042240153855</v>
      </c>
    </row>
    <row r="41" spans="1:4" ht="9" customHeight="1">
      <c r="A41" s="32"/>
      <c r="B41" s="33"/>
      <c r="C41" s="33"/>
      <c r="D41" s="34"/>
    </row>
    <row r="42" spans="1:5" ht="15.75">
      <c r="A42" s="35"/>
      <c r="B42" s="13"/>
      <c r="C42" s="13"/>
      <c r="D42" s="10"/>
      <c r="E42" s="10"/>
    </row>
    <row r="43" spans="1:5" ht="15.75">
      <c r="A43" s="9"/>
      <c r="B43" s="36"/>
      <c r="C43" s="36"/>
      <c r="D43" s="7"/>
      <c r="E43" s="7"/>
    </row>
    <row r="44" spans="1:5" ht="15.75">
      <c r="A44" s="9"/>
      <c r="B44" s="7"/>
      <c r="C44" s="10"/>
      <c r="D44" s="7"/>
      <c r="E44" s="7"/>
    </row>
    <row r="45" spans="1:5" ht="15.75">
      <c r="A45" s="9"/>
      <c r="B45" s="10"/>
      <c r="C45" s="10"/>
      <c r="D45" s="7"/>
      <c r="E45" s="7"/>
    </row>
    <row r="46" spans="1:5" ht="15.75">
      <c r="A46" s="9"/>
      <c r="B46" s="36"/>
      <c r="C46" s="36"/>
      <c r="D46" s="36"/>
      <c r="E46" s="7"/>
    </row>
    <row r="47" spans="1:5" ht="15.75">
      <c r="A47" s="9"/>
      <c r="B47" s="7"/>
      <c r="C47" s="7"/>
      <c r="D47" s="7"/>
      <c r="E47" s="7"/>
    </row>
    <row r="48" spans="1:5" ht="15.75">
      <c r="A48" s="9"/>
      <c r="B48" s="7"/>
      <c r="C48" s="7"/>
      <c r="D48" s="7"/>
      <c r="E48" s="7"/>
    </row>
    <row r="49" spans="1:5" ht="15.75">
      <c r="A49" s="9"/>
      <c r="B49" s="7"/>
      <c r="C49" s="7"/>
      <c r="D49" s="10"/>
      <c r="E49" s="7"/>
    </row>
    <row r="50" spans="1:5" ht="15.75">
      <c r="A50" s="9"/>
      <c r="B50" s="7"/>
      <c r="C50" s="7"/>
      <c r="D50" s="10"/>
      <c r="E50" s="7"/>
    </row>
    <row r="51" spans="1:5" ht="15.75">
      <c r="A51" s="9"/>
      <c r="B51" s="7"/>
      <c r="C51" s="7"/>
      <c r="D51" s="37"/>
      <c r="E51" s="7"/>
    </row>
    <row r="52" spans="1:5" ht="15.75">
      <c r="A52" s="9"/>
      <c r="B52" s="7"/>
      <c r="C52" s="7"/>
      <c r="D52" s="7"/>
      <c r="E52" s="7"/>
    </row>
    <row r="53" spans="1:5" ht="15.75">
      <c r="A53" s="35"/>
      <c r="B53" s="13"/>
      <c r="C53" s="13"/>
      <c r="D53" s="10"/>
      <c r="E53" s="10"/>
    </row>
    <row r="54" spans="1:5" ht="15" customHeight="1">
      <c r="A54" s="9"/>
      <c r="B54" s="36"/>
      <c r="C54" s="36"/>
      <c r="D54" s="7"/>
      <c r="E54" s="7"/>
    </row>
    <row r="55" spans="1:5" ht="15.75">
      <c r="A55" s="9"/>
      <c r="B55" s="7"/>
      <c r="C55" s="10"/>
      <c r="D55" s="7"/>
      <c r="E55" s="7"/>
    </row>
    <row r="56" spans="1:5" ht="15.75">
      <c r="A56" s="9"/>
      <c r="B56" s="10"/>
      <c r="C56" s="10"/>
      <c r="D56" s="7"/>
      <c r="E56" s="7"/>
    </row>
    <row r="57" spans="1:5" ht="15.75">
      <c r="A57" s="9"/>
      <c r="B57" s="37"/>
      <c r="C57" s="37"/>
      <c r="D57" s="36"/>
      <c r="E57" s="7"/>
    </row>
    <row r="58" spans="1:5" ht="15.75">
      <c r="A58" s="9"/>
      <c r="B58" s="7"/>
      <c r="C58" s="7"/>
      <c r="D58" s="7"/>
      <c r="E58" s="7"/>
    </row>
    <row r="59" spans="1:5" ht="15.75">
      <c r="A59" s="9"/>
      <c r="B59" s="7"/>
      <c r="C59" s="7"/>
      <c r="D59" s="7"/>
      <c r="E59" s="7"/>
    </row>
    <row r="60" spans="1:5" ht="15.75">
      <c r="A60" s="9"/>
      <c r="B60" s="7"/>
      <c r="C60" s="7"/>
      <c r="D60" s="7"/>
      <c r="E60" s="7"/>
    </row>
    <row r="61" spans="1:5" ht="15.75">
      <c r="A61" s="9"/>
      <c r="B61" s="7"/>
      <c r="C61" s="7"/>
      <c r="D61" s="7"/>
      <c r="E61" s="7"/>
    </row>
    <row r="62" spans="1:5" ht="15.75">
      <c r="A62" s="38"/>
      <c r="B62" s="10"/>
      <c r="C62" s="10"/>
      <c r="D62" s="10"/>
      <c r="E62" s="10"/>
    </row>
    <row r="63" spans="1:5" ht="15.75">
      <c r="A63" s="38"/>
      <c r="B63" s="39"/>
      <c r="C63" s="39"/>
      <c r="D63" s="10"/>
      <c r="E63" s="10"/>
    </row>
    <row r="64" spans="1:5" ht="15.75">
      <c r="A64" s="38"/>
      <c r="B64" s="39"/>
      <c r="C64" s="39"/>
      <c r="D64" s="10"/>
      <c r="E64" s="10"/>
    </row>
    <row r="65" spans="1:5" ht="15.75">
      <c r="A65" s="38"/>
      <c r="B65" s="10"/>
      <c r="C65" s="10"/>
      <c r="D65" s="10"/>
      <c r="E65" s="10"/>
    </row>
    <row r="66" spans="1:5" ht="15.75">
      <c r="A66" s="38"/>
      <c r="B66" s="10"/>
      <c r="C66" s="13"/>
      <c r="D66" s="37"/>
      <c r="E66" s="10"/>
    </row>
    <row r="67" spans="1:5" ht="15.75">
      <c r="A67" s="38"/>
      <c r="B67" s="10"/>
      <c r="C67" s="10"/>
      <c r="D67" s="10"/>
      <c r="E67" s="10"/>
    </row>
    <row r="68" spans="1:5" ht="15.75">
      <c r="A68" s="35"/>
      <c r="B68" s="13"/>
      <c r="C68" s="13"/>
      <c r="D68" s="10"/>
      <c r="E68" s="10"/>
    </row>
    <row r="69" spans="1:5" ht="15.75">
      <c r="A69" s="38"/>
      <c r="B69" s="37"/>
      <c r="C69" s="37"/>
      <c r="D69" s="10"/>
      <c r="E69" s="10"/>
    </row>
    <row r="70" spans="1:5" ht="15.75">
      <c r="A70" s="38"/>
      <c r="B70" s="10"/>
      <c r="C70" s="10"/>
      <c r="D70" s="10"/>
      <c r="E70" s="10"/>
    </row>
    <row r="71" spans="1:5" ht="15.75">
      <c r="A71" s="38"/>
      <c r="B71" s="10"/>
      <c r="C71" s="10"/>
      <c r="D71" s="10"/>
      <c r="E71" s="10"/>
    </row>
    <row r="72" spans="1:5" ht="15.75">
      <c r="A72" s="38"/>
      <c r="B72" s="37"/>
      <c r="C72" s="37"/>
      <c r="D72" s="37"/>
      <c r="E72" s="10"/>
    </row>
    <row r="73" spans="1:5" ht="18.75" customHeight="1">
      <c r="A73" s="38"/>
      <c r="B73" s="10"/>
      <c r="C73" s="10"/>
      <c r="D73" s="10"/>
      <c r="E73" s="10"/>
    </row>
    <row r="74" spans="1:5" ht="18.75" customHeight="1">
      <c r="A74" s="38"/>
      <c r="B74" s="10"/>
      <c r="C74" s="10"/>
      <c r="D74" s="10"/>
      <c r="E74" s="10"/>
    </row>
    <row r="75" spans="1:5" ht="15.75">
      <c r="A75" s="38"/>
      <c r="B75" s="10"/>
      <c r="C75" s="10"/>
      <c r="D75" s="10"/>
      <c r="E75" s="10"/>
    </row>
    <row r="76" spans="1:5" ht="15.75">
      <c r="A76" s="38"/>
      <c r="B76" s="10"/>
      <c r="C76" s="10"/>
      <c r="D76" s="10"/>
      <c r="E76" s="10"/>
    </row>
    <row r="77" spans="1:5" ht="15.75">
      <c r="A77" s="38"/>
      <c r="B77" s="10"/>
      <c r="C77" s="10"/>
      <c r="D77" s="10"/>
      <c r="E77" s="10"/>
    </row>
    <row r="78" spans="1:5" ht="15.75">
      <c r="A78" s="38"/>
      <c r="B78" s="10"/>
      <c r="C78" s="10"/>
      <c r="D78" s="37"/>
      <c r="E78" s="10"/>
    </row>
    <row r="79" spans="1:5" ht="15.75">
      <c r="A79" s="38"/>
      <c r="B79" s="10"/>
      <c r="C79" s="10"/>
      <c r="D79" s="10"/>
      <c r="E79" s="10"/>
    </row>
    <row r="80" spans="1:5" ht="15.75">
      <c r="A80" s="38"/>
      <c r="B80" s="10"/>
      <c r="C80" s="10"/>
      <c r="D80" s="37"/>
      <c r="E80" s="10"/>
    </row>
    <row r="81" spans="1:5" ht="15.75">
      <c r="A81" s="38"/>
      <c r="B81" s="40"/>
      <c r="C81" s="40"/>
      <c r="D81" s="40"/>
      <c r="E81" s="41"/>
    </row>
    <row r="82" spans="1:5" ht="15.75">
      <c r="A82" s="38"/>
      <c r="B82" s="40"/>
      <c r="C82" s="42"/>
      <c r="D82" s="10"/>
      <c r="E82" s="41"/>
    </row>
    <row r="83" spans="1:5" ht="15.75">
      <c r="A83" s="38"/>
      <c r="B83" s="40"/>
      <c r="C83" s="42"/>
      <c r="D83" s="10"/>
      <c r="E83" s="41"/>
    </row>
    <row r="84" spans="1:5" ht="15.75">
      <c r="A84" s="38"/>
      <c r="B84" s="40"/>
      <c r="C84" s="40"/>
      <c r="D84" s="40"/>
      <c r="E84" s="41"/>
    </row>
    <row r="85" spans="1:5" ht="15.75">
      <c r="A85" s="38"/>
      <c r="B85" s="10"/>
      <c r="C85" s="10"/>
      <c r="D85" s="10"/>
      <c r="E85" s="10"/>
    </row>
    <row r="86" spans="1:5" ht="15.75">
      <c r="A86" s="35"/>
      <c r="B86" s="10"/>
      <c r="C86" s="10"/>
      <c r="D86" s="10"/>
      <c r="E86" s="10"/>
    </row>
    <row r="87" spans="1:5" ht="15.75">
      <c r="A87" s="38"/>
      <c r="B87" s="37"/>
      <c r="C87" s="37"/>
      <c r="D87" s="10"/>
      <c r="E87" s="10"/>
    </row>
    <row r="88" spans="1:5" ht="15.75">
      <c r="A88" s="38"/>
      <c r="B88" s="10"/>
      <c r="C88" s="10"/>
      <c r="D88" s="10"/>
      <c r="E88" s="10"/>
    </row>
    <row r="89" spans="1:5" ht="15.75">
      <c r="A89" s="38"/>
      <c r="B89" s="10"/>
      <c r="C89" s="10"/>
      <c r="D89" s="10"/>
      <c r="E89" s="10"/>
    </row>
    <row r="90" spans="1:5" ht="15.75">
      <c r="A90" s="43"/>
      <c r="B90" s="10"/>
      <c r="C90" s="10"/>
      <c r="D90" s="10"/>
      <c r="E90" s="10"/>
    </row>
    <row r="91" spans="1:5" ht="15.75">
      <c r="A91" s="38"/>
      <c r="B91" s="10"/>
      <c r="C91" s="10"/>
      <c r="D91" s="10"/>
      <c r="E91" s="10"/>
    </row>
    <row r="92" spans="1:5" ht="15.75">
      <c r="A92" s="38"/>
      <c r="B92" s="10"/>
      <c r="C92" s="10"/>
      <c r="D92" s="10"/>
      <c r="E92" s="10"/>
    </row>
    <row r="93" spans="1:5" ht="15.75">
      <c r="A93" s="38"/>
      <c r="B93" s="37"/>
      <c r="C93" s="37"/>
      <c r="D93" s="37"/>
      <c r="E93" s="10"/>
    </row>
    <row r="94" spans="1:5" ht="15.75">
      <c r="A94" s="38"/>
      <c r="B94" s="10"/>
      <c r="C94" s="10"/>
      <c r="D94" s="10"/>
      <c r="E94" s="10"/>
    </row>
    <row r="95" spans="1:5" ht="15.75">
      <c r="A95" s="38"/>
      <c r="B95" s="10"/>
      <c r="C95" s="10"/>
      <c r="D95" s="10"/>
      <c r="E95" s="10"/>
    </row>
    <row r="96" spans="1:5" ht="15.75">
      <c r="A96" s="38"/>
      <c r="B96" s="10"/>
      <c r="C96" s="10"/>
      <c r="D96" s="10"/>
      <c r="E96" s="10"/>
    </row>
    <row r="97" spans="1:5" ht="15.75">
      <c r="A97" s="38"/>
      <c r="B97" s="10"/>
      <c r="C97" s="10"/>
      <c r="D97" s="10"/>
      <c r="E97" s="10"/>
    </row>
    <row r="98" spans="1:5" ht="15.75">
      <c r="A98" s="38"/>
      <c r="B98" s="10"/>
      <c r="C98" s="10"/>
      <c r="D98" s="10"/>
      <c r="E98" s="10"/>
    </row>
    <row r="99" spans="1:5" ht="15.75">
      <c r="A99" s="38"/>
      <c r="B99" s="10"/>
      <c r="C99" s="10"/>
      <c r="D99" s="10"/>
      <c r="E99" s="10"/>
    </row>
    <row r="100" spans="1:5" ht="15.75">
      <c r="A100" s="38"/>
      <c r="B100" s="10"/>
      <c r="C100" s="10"/>
      <c r="D100" s="10"/>
      <c r="E100" s="10"/>
    </row>
    <row r="101" spans="1:5" ht="15.75">
      <c r="A101" s="38"/>
      <c r="B101" s="10"/>
      <c r="C101" s="10"/>
      <c r="D101" s="10"/>
      <c r="E101" s="10"/>
    </row>
    <row r="102" spans="1:5" ht="16.5" thickBot="1">
      <c r="A102" s="38"/>
      <c r="B102" s="10"/>
      <c r="C102" s="10"/>
      <c r="D102" s="44"/>
      <c r="E102" s="10"/>
    </row>
    <row r="103" spans="1:5" ht="16.5" thickTop="1">
      <c r="A103" s="38"/>
      <c r="B103" s="40"/>
      <c r="C103" s="40"/>
      <c r="D103" s="40"/>
      <c r="E103" s="41"/>
    </row>
    <row r="104" spans="1:5" ht="15.75">
      <c r="A104" s="38"/>
      <c r="B104" s="10"/>
      <c r="C104" s="10"/>
      <c r="D104" s="10"/>
      <c r="E104" s="10"/>
    </row>
    <row r="105" spans="1:5" ht="15.75">
      <c r="A105" s="38"/>
      <c r="B105" s="10"/>
      <c r="C105" s="10"/>
      <c r="D105" s="10"/>
      <c r="E105" s="10"/>
    </row>
    <row r="106" spans="1:5" ht="15.75">
      <c r="A106" s="38"/>
      <c r="B106" s="10"/>
      <c r="C106" s="10"/>
      <c r="D106" s="10"/>
      <c r="E106" s="10"/>
    </row>
    <row r="107" spans="1:5" ht="15.75">
      <c r="A107" s="38"/>
      <c r="B107" s="10"/>
      <c r="C107" s="10"/>
      <c r="D107" s="10"/>
      <c r="E107" s="10"/>
    </row>
    <row r="108" spans="1:5" ht="15.75">
      <c r="A108" s="38"/>
      <c r="B108" s="10"/>
      <c r="C108" s="10"/>
      <c r="D108" s="10"/>
      <c r="E108" s="10"/>
    </row>
    <row r="109" spans="1:5" ht="15.75">
      <c r="A109" s="38"/>
      <c r="B109" s="45"/>
      <c r="C109" s="10"/>
      <c r="D109" s="10"/>
      <c r="E109" s="10"/>
    </row>
    <row r="110" spans="1:5" ht="15.75">
      <c r="A110" s="38"/>
      <c r="B110" s="10"/>
      <c r="C110" s="10"/>
      <c r="D110" s="10"/>
      <c r="E110" s="10"/>
    </row>
    <row r="111" spans="1:5" ht="15.75">
      <c r="A111" s="38"/>
      <c r="B111" s="10"/>
      <c r="C111" s="10"/>
      <c r="D111" s="10"/>
      <c r="E111" s="10"/>
    </row>
    <row r="112" spans="1:5" ht="15.75">
      <c r="A112" s="38"/>
      <c r="B112" s="10"/>
      <c r="C112" s="10"/>
      <c r="D112" s="10"/>
      <c r="E112" s="10"/>
    </row>
    <row r="113" spans="1:5" ht="15.75">
      <c r="A113" s="38"/>
      <c r="B113" s="45"/>
      <c r="C113" s="10"/>
      <c r="D113" s="10"/>
      <c r="E113" s="10"/>
    </row>
    <row r="114" spans="1:5" ht="15.75">
      <c r="A114" s="38"/>
      <c r="B114" s="10"/>
      <c r="C114" s="10"/>
      <c r="D114" s="10"/>
      <c r="E114" s="10"/>
    </row>
    <row r="115" spans="1:5" ht="15.75">
      <c r="A115" s="38"/>
      <c r="B115" s="45"/>
      <c r="C115" s="10"/>
      <c r="D115" s="10"/>
      <c r="E115" s="10"/>
    </row>
    <row r="116" spans="1:5" ht="15.75">
      <c r="A116" s="38"/>
      <c r="B116" s="10"/>
      <c r="C116" s="10"/>
      <c r="D116" s="10"/>
      <c r="E116" s="10"/>
    </row>
    <row r="117" spans="1:5" ht="15.75">
      <c r="A117" s="38"/>
      <c r="B117" s="10"/>
      <c r="C117" s="42"/>
      <c r="D117" s="10"/>
      <c r="E117" s="10"/>
    </row>
    <row r="118" spans="1:5" ht="15.75">
      <c r="A118" s="38"/>
      <c r="B118" s="40"/>
      <c r="C118" s="40"/>
      <c r="D118" s="40"/>
      <c r="E118" s="41"/>
    </row>
    <row r="119" spans="1:5" ht="15.75">
      <c r="A119" s="38"/>
      <c r="B119" s="10"/>
      <c r="C119" s="10"/>
      <c r="D119" s="10"/>
      <c r="E119" s="10"/>
    </row>
    <row r="120" spans="1:5" ht="15.75">
      <c r="A120" s="38"/>
      <c r="B120" s="40"/>
      <c r="C120" s="40"/>
      <c r="D120" s="40"/>
      <c r="E120" s="41"/>
    </row>
    <row r="121" spans="1:5" ht="15.75">
      <c r="A121" s="46"/>
      <c r="B121" s="47"/>
      <c r="C121" s="47"/>
      <c r="D121" s="47"/>
      <c r="E121" s="47"/>
    </row>
    <row r="122" spans="1:5" ht="15.75">
      <c r="A122" s="46"/>
      <c r="B122" s="47"/>
      <c r="C122" s="47"/>
      <c r="D122" s="47"/>
      <c r="E122" s="47"/>
    </row>
    <row r="123" spans="1:5" ht="15.75">
      <c r="A123" s="46"/>
      <c r="B123" s="47"/>
      <c r="C123" s="47"/>
      <c r="D123" s="47"/>
      <c r="E123" s="47"/>
    </row>
    <row r="124" spans="1:5" ht="15.75">
      <c r="A124" s="46"/>
      <c r="B124" s="47"/>
      <c r="C124" s="47"/>
      <c r="D124" s="47"/>
      <c r="E124" s="47"/>
    </row>
    <row r="125" spans="1:5" ht="15.75">
      <c r="A125" s="46"/>
      <c r="B125" s="47"/>
      <c r="C125" s="47"/>
      <c r="D125" s="47"/>
      <c r="E125" s="47"/>
    </row>
    <row r="126" spans="1:5" ht="15.75">
      <c r="A126" s="46"/>
      <c r="B126" s="47"/>
      <c r="C126" s="47"/>
      <c r="D126" s="47"/>
      <c r="E126" s="47"/>
    </row>
    <row r="127" spans="1:5" ht="15.75">
      <c r="A127" s="46"/>
      <c r="B127" s="47"/>
      <c r="C127" s="47"/>
      <c r="D127" s="47"/>
      <c r="E127" s="47"/>
    </row>
    <row r="128" spans="1:5" ht="15.75">
      <c r="A128" s="46"/>
      <c r="B128" s="47"/>
      <c r="C128" s="47"/>
      <c r="D128" s="47"/>
      <c r="E128" s="47"/>
    </row>
    <row r="129" spans="1:5" ht="15.75">
      <c r="A129" s="46"/>
      <c r="B129" s="47"/>
      <c r="C129" s="47"/>
      <c r="D129" s="47"/>
      <c r="E129" s="47"/>
    </row>
    <row r="130" spans="1:5" ht="15.75">
      <c r="A130" s="46"/>
      <c r="B130" s="47"/>
      <c r="C130" s="47"/>
      <c r="D130" s="47"/>
      <c r="E130" s="47"/>
    </row>
    <row r="131" spans="1:5" ht="15.75">
      <c r="A131" s="46"/>
      <c r="B131" s="47"/>
      <c r="C131" s="47"/>
      <c r="D131" s="47"/>
      <c r="E131" s="47"/>
    </row>
    <row r="132" spans="1:5" ht="15.75">
      <c r="A132" s="46"/>
      <c r="B132" s="47"/>
      <c r="C132" s="47"/>
      <c r="D132" s="47"/>
      <c r="E132" s="47"/>
    </row>
    <row r="133" spans="1:5" ht="15.75">
      <c r="A133" s="46"/>
      <c r="B133" s="47"/>
      <c r="C133" s="47"/>
      <c r="D133" s="47"/>
      <c r="E133" s="47"/>
    </row>
    <row r="134" spans="1:5" ht="15.75">
      <c r="A134" s="46"/>
      <c r="B134" s="47"/>
      <c r="C134" s="47"/>
      <c r="D134" s="47"/>
      <c r="E134" s="47"/>
    </row>
    <row r="135" spans="1:5" ht="15.75">
      <c r="A135" s="46"/>
      <c r="B135" s="47"/>
      <c r="C135" s="47"/>
      <c r="D135" s="47"/>
      <c r="E135" s="47"/>
    </row>
    <row r="136" spans="1:5" ht="15.75">
      <c r="A136" s="46"/>
      <c r="B136" s="47"/>
      <c r="C136" s="47"/>
      <c r="D136" s="47"/>
      <c r="E136" s="47"/>
    </row>
    <row r="137" spans="1:5" ht="15.75">
      <c r="A137" s="46"/>
      <c r="B137" s="47"/>
      <c r="C137" s="47"/>
      <c r="D137" s="47"/>
      <c r="E137" s="47"/>
    </row>
    <row r="138" spans="1:5" ht="15.75">
      <c r="A138" s="46"/>
      <c r="B138" s="47"/>
      <c r="C138" s="47"/>
      <c r="D138" s="47"/>
      <c r="E138" s="47"/>
    </row>
    <row r="139" spans="1:5" ht="15.75">
      <c r="A139" s="46"/>
      <c r="B139" s="47"/>
      <c r="C139" s="47"/>
      <c r="D139" s="47"/>
      <c r="E139" s="47"/>
    </row>
    <row r="140" spans="1:5" ht="15.75">
      <c r="A140" s="46"/>
      <c r="B140" s="47"/>
      <c r="C140" s="47"/>
      <c r="D140" s="47"/>
      <c r="E140" s="47"/>
    </row>
  </sheetData>
  <sheetProtection/>
  <mergeCells count="4">
    <mergeCell ref="A1:D1"/>
    <mergeCell ref="B2:D2"/>
    <mergeCell ref="B3:D3"/>
    <mergeCell ref="D32:D33"/>
  </mergeCells>
  <printOptions horizontalCentered="1" verticalCentered="1"/>
  <pageMargins left="0.5" right="0.5" top="0.5" bottom="0.18" header="0.19" footer="0.26"/>
  <pageSetup horizontalDpi="300" verticalDpi="300" orientation="landscape" r:id="rId1"/>
  <headerFooter alignWithMargins="0">
    <oddHeader>&amp;C&amp;"Arial,Bold"&amp;14Department Costs Analysis&amp;R&amp;D</oddHeader>
  </headerFooter>
  <rowBreaks count="1" manualBreakCount="1">
    <brk id="6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40"/>
  <sheetViews>
    <sheetView zoomScaleSheetLayoutView="100" zoomScalePageLayoutView="0" workbookViewId="0" topLeftCell="A1">
      <selection activeCell="F43" sqref="F43"/>
    </sheetView>
  </sheetViews>
  <sheetFormatPr defaultColWidth="8.8515625" defaultRowHeight="12.75"/>
  <cols>
    <col min="1" max="1" width="75.00390625" style="3" bestFit="1" customWidth="1"/>
    <col min="2" max="2" width="17.140625" style="26" customWidth="1"/>
    <col min="3" max="3" width="16.00390625" style="26" customWidth="1"/>
    <col min="4" max="4" width="15.00390625" style="26" bestFit="1" customWidth="1"/>
    <col min="5" max="5" width="11.7109375" style="26" customWidth="1"/>
    <col min="6" max="16384" width="8.8515625" style="3" customWidth="1"/>
  </cols>
  <sheetData>
    <row r="1" spans="1:5" ht="21" customHeight="1">
      <c r="A1" s="59" t="s">
        <v>30</v>
      </c>
      <c r="B1" s="59"/>
      <c r="C1" s="59"/>
      <c r="D1" s="59"/>
      <c r="E1" s="2"/>
    </row>
    <row r="2" spans="1:5" ht="15" customHeight="1">
      <c r="A2" s="4" t="s">
        <v>3</v>
      </c>
      <c r="B2" s="60" t="s">
        <v>40</v>
      </c>
      <c r="C2" s="61"/>
      <c r="D2" s="62"/>
      <c r="E2" s="5"/>
    </row>
    <row r="3" spans="1:5" ht="15" customHeight="1">
      <c r="A3" s="4" t="s">
        <v>4</v>
      </c>
      <c r="B3" s="63"/>
      <c r="C3" s="64"/>
      <c r="D3" s="65"/>
      <c r="E3" s="6"/>
    </row>
    <row r="4" spans="1:5" ht="15" customHeight="1">
      <c r="A4" s="4" t="s">
        <v>19</v>
      </c>
      <c r="B4" s="49">
        <v>2055</v>
      </c>
      <c r="C4" s="7"/>
      <c r="D4" s="8"/>
      <c r="E4" s="7"/>
    </row>
    <row r="5" spans="1:5" ht="15" customHeight="1">
      <c r="A5" s="4" t="s">
        <v>20</v>
      </c>
      <c r="B5" s="49">
        <v>492</v>
      </c>
      <c r="C5" s="7"/>
      <c r="D5" s="8"/>
      <c r="E5" s="7"/>
    </row>
    <row r="6" spans="1:5" ht="15" customHeight="1">
      <c r="A6" s="56" t="s">
        <v>32</v>
      </c>
      <c r="B6" s="57"/>
      <c r="C6" s="7"/>
      <c r="D6" s="8"/>
      <c r="E6" s="7"/>
    </row>
    <row r="7" spans="1:5" ht="15.75">
      <c r="A7" s="11" t="s">
        <v>33</v>
      </c>
      <c r="B7" s="12" t="s">
        <v>1</v>
      </c>
      <c r="C7" s="12" t="s">
        <v>2</v>
      </c>
      <c r="D7" s="12" t="s">
        <v>12</v>
      </c>
      <c r="E7" s="13"/>
    </row>
    <row r="8" spans="1:5" ht="15" customHeight="1">
      <c r="A8" s="14" t="s">
        <v>23</v>
      </c>
      <c r="B8" s="15">
        <v>1697630</v>
      </c>
      <c r="C8" s="15">
        <v>227026</v>
      </c>
      <c r="D8" s="1">
        <f aca="true" t="shared" si="0" ref="D8:D14">B8+C8</f>
        <v>1924656</v>
      </c>
      <c r="E8" s="7"/>
    </row>
    <row r="9" spans="1:5" ht="15" customHeight="1">
      <c r="A9" s="50"/>
      <c r="B9" s="51"/>
      <c r="C9" s="51"/>
      <c r="D9" s="52"/>
      <c r="E9" s="7"/>
    </row>
    <row r="10" spans="1:5" ht="15" customHeight="1">
      <c r="A10" s="14" t="s">
        <v>5</v>
      </c>
      <c r="B10" s="15">
        <f>89127+30215</f>
        <v>119342</v>
      </c>
      <c r="C10" s="15">
        <f>33230+19177</f>
        <v>52407</v>
      </c>
      <c r="D10" s="1">
        <f t="shared" si="0"/>
        <v>171749</v>
      </c>
      <c r="E10" s="7"/>
    </row>
    <row r="11" spans="1:5" ht="15" customHeight="1">
      <c r="A11" s="14" t="s">
        <v>9</v>
      </c>
      <c r="B11" s="15">
        <v>151752</v>
      </c>
      <c r="C11" s="15">
        <v>22864</v>
      </c>
      <c r="D11" s="1">
        <f t="shared" si="0"/>
        <v>174616</v>
      </c>
      <c r="E11" s="7"/>
    </row>
    <row r="12" spans="1:5" ht="15" customHeight="1">
      <c r="A12" s="50"/>
      <c r="B12" s="51"/>
      <c r="C12" s="51"/>
      <c r="D12" s="52"/>
      <c r="E12" s="7"/>
    </row>
    <row r="13" spans="1:5" ht="15" customHeight="1">
      <c r="A13" s="14" t="s">
        <v>27</v>
      </c>
      <c r="B13" s="15"/>
      <c r="C13" s="15"/>
      <c r="D13" s="1">
        <f t="shared" si="0"/>
        <v>0</v>
      </c>
      <c r="E13" s="7"/>
    </row>
    <row r="14" spans="1:5" ht="15" customHeight="1">
      <c r="A14" s="14" t="s">
        <v>6</v>
      </c>
      <c r="B14" s="15">
        <v>7176</v>
      </c>
      <c r="C14" s="15"/>
      <c r="D14" s="1">
        <f t="shared" si="0"/>
        <v>7176</v>
      </c>
      <c r="E14" s="7"/>
    </row>
    <row r="15" spans="1:5" ht="9.75" customHeight="1">
      <c r="A15" s="17"/>
      <c r="B15" s="18"/>
      <c r="C15" s="18"/>
      <c r="D15" s="19"/>
      <c r="E15" s="7"/>
    </row>
    <row r="16" spans="1:5" ht="15" customHeight="1">
      <c r="A16" s="20" t="s">
        <v>26</v>
      </c>
      <c r="B16" s="15"/>
      <c r="C16" s="15"/>
      <c r="D16" s="1">
        <f>B16+C16</f>
        <v>0</v>
      </c>
      <c r="E16" s="7"/>
    </row>
    <row r="17" spans="1:5" ht="15" customHeight="1">
      <c r="A17" s="20" t="s">
        <v>8</v>
      </c>
      <c r="B17" s="15">
        <v>4742</v>
      </c>
      <c r="C17" s="15"/>
      <c r="D17" s="1">
        <f>B17+C17</f>
        <v>4742</v>
      </c>
      <c r="E17" s="7"/>
    </row>
    <row r="18" spans="1:5" ht="15" customHeight="1">
      <c r="A18" s="20" t="s">
        <v>11</v>
      </c>
      <c r="B18" s="15"/>
      <c r="C18" s="15"/>
      <c r="D18" s="1">
        <f>B18+C18</f>
        <v>0</v>
      </c>
      <c r="E18" s="7"/>
    </row>
    <row r="19" spans="1:5" ht="15" customHeight="1">
      <c r="A19" s="20" t="s">
        <v>10</v>
      </c>
      <c r="B19" s="15"/>
      <c r="C19" s="15"/>
      <c r="D19" s="1">
        <f>B19+C19</f>
        <v>0</v>
      </c>
      <c r="E19" s="7"/>
    </row>
    <row r="20" spans="1:5" ht="15" customHeight="1">
      <c r="A20" s="20" t="s">
        <v>13</v>
      </c>
      <c r="B20" s="15"/>
      <c r="C20" s="15"/>
      <c r="D20" s="1">
        <f>B20+C20</f>
        <v>0</v>
      </c>
      <c r="E20" s="7"/>
    </row>
    <row r="21" spans="1:5" ht="9.75" customHeight="1">
      <c r="A21" s="17"/>
      <c r="B21" s="18"/>
      <c r="C21" s="18"/>
      <c r="D21" s="21">
        <f>SUM(D8:D20)</f>
        <v>2282939</v>
      </c>
      <c r="E21" s="7"/>
    </row>
    <row r="22" spans="1:5" ht="15" customHeight="1">
      <c r="A22" s="22" t="s">
        <v>22</v>
      </c>
      <c r="B22" s="18"/>
      <c r="C22" s="18"/>
      <c r="D22" s="48">
        <f>(D8+D9+D10+D11+D12+D13+D14+D16+D17+D18+D19+D20)</f>
        <v>2282939</v>
      </c>
      <c r="E22" s="7"/>
    </row>
    <row r="23" spans="1:5" ht="9.75" customHeight="1">
      <c r="A23" s="23"/>
      <c r="B23" s="18"/>
      <c r="C23" s="18"/>
      <c r="D23" s="24"/>
      <c r="E23" s="7"/>
    </row>
    <row r="24" spans="1:5" ht="15" customHeight="1">
      <c r="A24" s="20" t="s">
        <v>14</v>
      </c>
      <c r="B24" s="18"/>
      <c r="C24" s="18"/>
      <c r="D24" s="16"/>
      <c r="E24" s="7"/>
    </row>
    <row r="25" spans="1:5" ht="15" customHeight="1">
      <c r="A25" s="20" t="s">
        <v>29</v>
      </c>
      <c r="B25" s="18"/>
      <c r="C25" s="18"/>
      <c r="D25" s="16"/>
      <c r="E25" s="7"/>
    </row>
    <row r="26" spans="1:5" ht="9.75" customHeight="1">
      <c r="A26" s="17"/>
      <c r="B26" s="18"/>
      <c r="C26" s="18"/>
      <c r="D26" s="24">
        <v>0</v>
      </c>
      <c r="E26" s="7"/>
    </row>
    <row r="27" spans="1:5" ht="15" customHeight="1">
      <c r="A27" s="54" t="s">
        <v>28</v>
      </c>
      <c r="B27" s="18"/>
      <c r="C27" s="18"/>
      <c r="D27" s="1">
        <f>D22-(D25+D24)</f>
        <v>2282939</v>
      </c>
      <c r="E27" s="7"/>
    </row>
    <row r="28" spans="1:5" ht="15" customHeight="1">
      <c r="A28" s="54" t="s">
        <v>21</v>
      </c>
      <c r="B28" s="18"/>
      <c r="C28" s="18"/>
      <c r="D28" s="18"/>
      <c r="E28" s="7"/>
    </row>
    <row r="29" spans="1:5" ht="9.75" customHeight="1">
      <c r="A29" s="17"/>
      <c r="B29" s="18"/>
      <c r="C29" s="18"/>
      <c r="D29" s="53"/>
      <c r="E29" s="7"/>
    </row>
    <row r="30" spans="1:5" ht="15" customHeight="1">
      <c r="A30" s="20" t="s">
        <v>31</v>
      </c>
      <c r="B30" s="18" t="s">
        <v>7</v>
      </c>
      <c r="C30" s="18"/>
      <c r="D30" s="25">
        <v>1958</v>
      </c>
      <c r="E30" s="7"/>
    </row>
    <row r="31" spans="1:5" ht="9.75" customHeight="1">
      <c r="A31" s="23"/>
      <c r="B31" s="18"/>
      <c r="C31" s="18"/>
      <c r="D31" s="24"/>
      <c r="E31" s="7"/>
    </row>
    <row r="32" spans="1:4" ht="15" customHeight="1">
      <c r="A32" s="22" t="s">
        <v>15</v>
      </c>
      <c r="B32" s="18"/>
      <c r="C32" s="18"/>
      <c r="D32" s="66">
        <f>(D27/D30)</f>
        <v>1165.9545454545455</v>
      </c>
    </row>
    <row r="33" spans="1:4" ht="15" customHeight="1">
      <c r="A33" s="22" t="s">
        <v>16</v>
      </c>
      <c r="B33" s="18"/>
      <c r="C33" s="18"/>
      <c r="D33" s="67"/>
    </row>
    <row r="34" spans="1:4" ht="9.75" customHeight="1">
      <c r="A34" s="23"/>
      <c r="B34" s="27"/>
      <c r="C34" s="27"/>
      <c r="D34" s="28"/>
    </row>
    <row r="35" spans="1:4" ht="15" customHeight="1">
      <c r="A35" s="29" t="s">
        <v>17</v>
      </c>
      <c r="B35" s="18"/>
      <c r="C35" s="18"/>
      <c r="D35" s="30">
        <v>104380</v>
      </c>
    </row>
    <row r="36" spans="1:4" ht="9" customHeight="1">
      <c r="A36" s="23"/>
      <c r="B36" s="27"/>
      <c r="C36" s="27"/>
      <c r="D36" s="28"/>
    </row>
    <row r="37" spans="1:4" ht="15" customHeight="1">
      <c r="A37" s="29" t="s">
        <v>18</v>
      </c>
      <c r="B37" s="18"/>
      <c r="C37" s="18"/>
      <c r="D37" s="30">
        <v>104885</v>
      </c>
    </row>
    <row r="38" spans="1:4" ht="9.75" customHeight="1">
      <c r="A38" s="23"/>
      <c r="B38" s="27"/>
      <c r="C38" s="27"/>
      <c r="D38" s="28"/>
    </row>
    <row r="39" spans="1:4" ht="15" customHeight="1">
      <c r="A39" s="22" t="s">
        <v>24</v>
      </c>
      <c r="B39" s="18"/>
      <c r="C39" s="18"/>
      <c r="D39" s="24"/>
    </row>
    <row r="40" spans="1:4" ht="15" customHeight="1">
      <c r="A40" s="55" t="s">
        <v>25</v>
      </c>
      <c r="B40" s="31"/>
      <c r="C40" s="31"/>
      <c r="D40" s="58">
        <f>D22/101017151</f>
        <v>0.02259951876884748</v>
      </c>
    </row>
    <row r="41" spans="1:4" ht="9" customHeight="1">
      <c r="A41" s="32"/>
      <c r="B41" s="33"/>
      <c r="C41" s="33"/>
      <c r="D41" s="34"/>
    </row>
    <row r="42" spans="1:5" ht="15.75">
      <c r="A42" s="35"/>
      <c r="B42" s="13"/>
      <c r="C42" s="13"/>
      <c r="D42" s="10"/>
      <c r="E42" s="10"/>
    </row>
    <row r="43" spans="1:5" ht="15.75">
      <c r="A43" s="9"/>
      <c r="B43" s="36"/>
      <c r="C43" s="36"/>
      <c r="D43" s="7"/>
      <c r="E43" s="7"/>
    </row>
    <row r="44" spans="1:5" ht="15.75">
      <c r="A44" s="9"/>
      <c r="B44" s="7"/>
      <c r="C44" s="10"/>
      <c r="D44" s="7"/>
      <c r="E44" s="7"/>
    </row>
    <row r="45" spans="1:5" ht="15.75">
      <c r="A45" s="9"/>
      <c r="B45" s="10"/>
      <c r="C45" s="10"/>
      <c r="D45" s="7"/>
      <c r="E45" s="7"/>
    </row>
    <row r="46" spans="1:5" ht="15.75">
      <c r="A46" s="9"/>
      <c r="B46" s="36"/>
      <c r="C46" s="36"/>
      <c r="D46" s="36"/>
      <c r="E46" s="7"/>
    </row>
    <row r="47" spans="1:5" ht="15.75">
      <c r="A47" s="9"/>
      <c r="B47" s="7"/>
      <c r="C47" s="7"/>
      <c r="D47" s="7"/>
      <c r="E47" s="7"/>
    </row>
    <row r="48" spans="1:5" ht="15.75">
      <c r="A48" s="9"/>
      <c r="B48" s="7"/>
      <c r="C48" s="7"/>
      <c r="D48" s="7"/>
      <c r="E48" s="7"/>
    </row>
    <row r="49" spans="1:5" ht="15.75">
      <c r="A49" s="9"/>
      <c r="B49" s="7"/>
      <c r="C49" s="7"/>
      <c r="D49" s="10"/>
      <c r="E49" s="7"/>
    </row>
    <row r="50" spans="1:5" ht="15.75">
      <c r="A50" s="9"/>
      <c r="B50" s="7"/>
      <c r="C50" s="7"/>
      <c r="D50" s="10"/>
      <c r="E50" s="7"/>
    </row>
    <row r="51" spans="1:5" ht="15.75">
      <c r="A51" s="9"/>
      <c r="B51" s="7"/>
      <c r="C51" s="7"/>
      <c r="D51" s="37"/>
      <c r="E51" s="7"/>
    </row>
    <row r="52" spans="1:5" ht="15.75">
      <c r="A52" s="9"/>
      <c r="B52" s="7"/>
      <c r="C52" s="7"/>
      <c r="D52" s="7"/>
      <c r="E52" s="7"/>
    </row>
    <row r="53" spans="1:5" ht="15.75">
      <c r="A53" s="35"/>
      <c r="B53" s="13"/>
      <c r="C53" s="13"/>
      <c r="D53" s="10"/>
      <c r="E53" s="10"/>
    </row>
    <row r="54" spans="1:5" ht="15" customHeight="1">
      <c r="A54" s="9"/>
      <c r="B54" s="36"/>
      <c r="C54" s="36"/>
      <c r="D54" s="7"/>
      <c r="E54" s="7"/>
    </row>
    <row r="55" spans="1:5" ht="15.75">
      <c r="A55" s="9"/>
      <c r="B55" s="7"/>
      <c r="C55" s="10"/>
      <c r="D55" s="7"/>
      <c r="E55" s="7"/>
    </row>
    <row r="56" spans="1:5" ht="15.75">
      <c r="A56" s="9"/>
      <c r="B56" s="10"/>
      <c r="C56" s="10"/>
      <c r="D56" s="7"/>
      <c r="E56" s="7"/>
    </row>
    <row r="57" spans="1:5" ht="15.75">
      <c r="A57" s="9"/>
      <c r="B57" s="37"/>
      <c r="C57" s="37"/>
      <c r="D57" s="36"/>
      <c r="E57" s="7"/>
    </row>
    <row r="58" spans="1:5" ht="15.75">
      <c r="A58" s="9"/>
      <c r="B58" s="7"/>
      <c r="C58" s="7"/>
      <c r="D58" s="7"/>
      <c r="E58" s="7"/>
    </row>
    <row r="59" spans="1:5" ht="15.75">
      <c r="A59" s="9"/>
      <c r="B59" s="7"/>
      <c r="C59" s="7"/>
      <c r="D59" s="7"/>
      <c r="E59" s="7"/>
    </row>
    <row r="60" spans="1:5" ht="15.75">
      <c r="A60" s="9"/>
      <c r="B60" s="7"/>
      <c r="C60" s="7"/>
      <c r="D60" s="7"/>
      <c r="E60" s="7"/>
    </row>
    <row r="61" spans="1:5" ht="15.75">
      <c r="A61" s="9"/>
      <c r="B61" s="7"/>
      <c r="C61" s="7"/>
      <c r="D61" s="7"/>
      <c r="E61" s="7"/>
    </row>
    <row r="62" spans="1:5" ht="15.75">
      <c r="A62" s="38"/>
      <c r="B62" s="10"/>
      <c r="C62" s="10"/>
      <c r="D62" s="10"/>
      <c r="E62" s="10"/>
    </row>
    <row r="63" spans="1:5" ht="15.75">
      <c r="A63" s="38"/>
      <c r="B63" s="39"/>
      <c r="C63" s="39"/>
      <c r="D63" s="10"/>
      <c r="E63" s="10"/>
    </row>
    <row r="64" spans="1:5" ht="15.75">
      <c r="A64" s="38"/>
      <c r="B64" s="39"/>
      <c r="C64" s="39"/>
      <c r="D64" s="10"/>
      <c r="E64" s="10"/>
    </row>
    <row r="65" spans="1:5" ht="15.75">
      <c r="A65" s="38"/>
      <c r="B65" s="10"/>
      <c r="C65" s="10"/>
      <c r="D65" s="10"/>
      <c r="E65" s="10"/>
    </row>
    <row r="66" spans="1:5" ht="15.75">
      <c r="A66" s="38"/>
      <c r="B66" s="10"/>
      <c r="C66" s="13"/>
      <c r="D66" s="37"/>
      <c r="E66" s="10"/>
    </row>
    <row r="67" spans="1:5" ht="15.75">
      <c r="A67" s="38"/>
      <c r="B67" s="10"/>
      <c r="C67" s="10"/>
      <c r="D67" s="10"/>
      <c r="E67" s="10"/>
    </row>
    <row r="68" spans="1:5" ht="15.75">
      <c r="A68" s="35"/>
      <c r="B68" s="13"/>
      <c r="C68" s="13"/>
      <c r="D68" s="10"/>
      <c r="E68" s="10"/>
    </row>
    <row r="69" spans="1:5" ht="15.75">
      <c r="A69" s="38"/>
      <c r="B69" s="37"/>
      <c r="C69" s="37"/>
      <c r="D69" s="10"/>
      <c r="E69" s="10"/>
    </row>
    <row r="70" spans="1:5" ht="15.75">
      <c r="A70" s="38"/>
      <c r="B70" s="10"/>
      <c r="C70" s="10"/>
      <c r="D70" s="10"/>
      <c r="E70" s="10"/>
    </row>
    <row r="71" spans="1:5" ht="15.75">
      <c r="A71" s="38"/>
      <c r="B71" s="10"/>
      <c r="C71" s="10"/>
      <c r="D71" s="10"/>
      <c r="E71" s="10"/>
    </row>
    <row r="72" spans="1:5" ht="15.75">
      <c r="A72" s="38"/>
      <c r="B72" s="37"/>
      <c r="C72" s="37"/>
      <c r="D72" s="37"/>
      <c r="E72" s="10"/>
    </row>
    <row r="73" spans="1:5" ht="18.75" customHeight="1">
      <c r="A73" s="38"/>
      <c r="B73" s="10"/>
      <c r="C73" s="10"/>
      <c r="D73" s="10"/>
      <c r="E73" s="10"/>
    </row>
    <row r="74" spans="1:5" ht="18.75" customHeight="1">
      <c r="A74" s="38"/>
      <c r="B74" s="10"/>
      <c r="C74" s="10"/>
      <c r="D74" s="10"/>
      <c r="E74" s="10"/>
    </row>
    <row r="75" spans="1:5" ht="15.75">
      <c r="A75" s="38"/>
      <c r="B75" s="10"/>
      <c r="C75" s="10"/>
      <c r="D75" s="10"/>
      <c r="E75" s="10"/>
    </row>
    <row r="76" spans="1:5" ht="15.75">
      <c r="A76" s="38"/>
      <c r="B76" s="10"/>
      <c r="C76" s="10"/>
      <c r="D76" s="10"/>
      <c r="E76" s="10"/>
    </row>
    <row r="77" spans="1:5" ht="15.75">
      <c r="A77" s="38"/>
      <c r="B77" s="10"/>
      <c r="C77" s="10"/>
      <c r="D77" s="10"/>
      <c r="E77" s="10"/>
    </row>
    <row r="78" spans="1:5" ht="15.75">
      <c r="A78" s="38"/>
      <c r="B78" s="10"/>
      <c r="C78" s="10"/>
      <c r="D78" s="37"/>
      <c r="E78" s="10"/>
    </row>
    <row r="79" spans="1:5" ht="15.75">
      <c r="A79" s="38"/>
      <c r="B79" s="10"/>
      <c r="C79" s="10"/>
      <c r="D79" s="10"/>
      <c r="E79" s="10"/>
    </row>
    <row r="80" spans="1:5" ht="15.75">
      <c r="A80" s="38"/>
      <c r="B80" s="10"/>
      <c r="C80" s="10"/>
      <c r="D80" s="37"/>
      <c r="E80" s="10"/>
    </row>
    <row r="81" spans="1:5" ht="15.75">
      <c r="A81" s="38"/>
      <c r="B81" s="40"/>
      <c r="C81" s="40"/>
      <c r="D81" s="40"/>
      <c r="E81" s="41"/>
    </row>
    <row r="82" spans="1:5" ht="15.75">
      <c r="A82" s="38"/>
      <c r="B82" s="40"/>
      <c r="C82" s="42"/>
      <c r="D82" s="10"/>
      <c r="E82" s="41"/>
    </row>
    <row r="83" spans="1:5" ht="15.75">
      <c r="A83" s="38"/>
      <c r="B83" s="40"/>
      <c r="C83" s="42"/>
      <c r="D83" s="10"/>
      <c r="E83" s="41"/>
    </row>
    <row r="84" spans="1:5" ht="15.75">
      <c r="A84" s="38"/>
      <c r="B84" s="40"/>
      <c r="C84" s="40"/>
      <c r="D84" s="40"/>
      <c r="E84" s="41"/>
    </row>
    <row r="85" spans="1:5" ht="15.75">
      <c r="A85" s="38"/>
      <c r="B85" s="10"/>
      <c r="C85" s="10"/>
      <c r="D85" s="10"/>
      <c r="E85" s="10"/>
    </row>
    <row r="86" spans="1:5" ht="15.75">
      <c r="A86" s="35"/>
      <c r="B86" s="10"/>
      <c r="C86" s="10"/>
      <c r="D86" s="10"/>
      <c r="E86" s="10"/>
    </row>
    <row r="87" spans="1:5" ht="15.75">
      <c r="A87" s="38"/>
      <c r="B87" s="37"/>
      <c r="C87" s="37"/>
      <c r="D87" s="10"/>
      <c r="E87" s="10"/>
    </row>
    <row r="88" spans="1:5" ht="15.75">
      <c r="A88" s="38"/>
      <c r="B88" s="10"/>
      <c r="C88" s="10"/>
      <c r="D88" s="10"/>
      <c r="E88" s="10"/>
    </row>
    <row r="89" spans="1:5" ht="15.75">
      <c r="A89" s="38"/>
      <c r="B89" s="10"/>
      <c r="C89" s="10"/>
      <c r="D89" s="10"/>
      <c r="E89" s="10"/>
    </row>
    <row r="90" spans="1:5" ht="15.75">
      <c r="A90" s="43"/>
      <c r="B90" s="10"/>
      <c r="C90" s="10"/>
      <c r="D90" s="10"/>
      <c r="E90" s="10"/>
    </row>
    <row r="91" spans="1:5" ht="15.75">
      <c r="A91" s="38"/>
      <c r="B91" s="10"/>
      <c r="C91" s="10"/>
      <c r="D91" s="10"/>
      <c r="E91" s="10"/>
    </row>
    <row r="92" spans="1:5" ht="15.75">
      <c r="A92" s="38"/>
      <c r="B92" s="10"/>
      <c r="C92" s="10"/>
      <c r="D92" s="10"/>
      <c r="E92" s="10"/>
    </row>
    <row r="93" spans="1:5" ht="15.75">
      <c r="A93" s="38"/>
      <c r="B93" s="37"/>
      <c r="C93" s="37"/>
      <c r="D93" s="37"/>
      <c r="E93" s="10"/>
    </row>
    <row r="94" spans="1:5" ht="15.75">
      <c r="A94" s="38"/>
      <c r="B94" s="10"/>
      <c r="C94" s="10"/>
      <c r="D94" s="10"/>
      <c r="E94" s="10"/>
    </row>
    <row r="95" spans="1:5" ht="15.75">
      <c r="A95" s="38"/>
      <c r="B95" s="10"/>
      <c r="C95" s="10"/>
      <c r="D95" s="10"/>
      <c r="E95" s="10"/>
    </row>
    <row r="96" spans="1:5" ht="15.75">
      <c r="A96" s="38"/>
      <c r="B96" s="10"/>
      <c r="C96" s="10"/>
      <c r="D96" s="10"/>
      <c r="E96" s="10"/>
    </row>
    <row r="97" spans="1:5" ht="15.75">
      <c r="A97" s="38"/>
      <c r="B97" s="10"/>
      <c r="C97" s="10"/>
      <c r="D97" s="10"/>
      <c r="E97" s="10"/>
    </row>
    <row r="98" spans="1:5" ht="15.75">
      <c r="A98" s="38"/>
      <c r="B98" s="10"/>
      <c r="C98" s="10"/>
      <c r="D98" s="10"/>
      <c r="E98" s="10"/>
    </row>
    <row r="99" spans="1:5" ht="15.75">
      <c r="A99" s="38"/>
      <c r="B99" s="10"/>
      <c r="C99" s="10"/>
      <c r="D99" s="10"/>
      <c r="E99" s="10"/>
    </row>
    <row r="100" spans="1:5" ht="15.75">
      <c r="A100" s="38"/>
      <c r="B100" s="10"/>
      <c r="C100" s="10"/>
      <c r="D100" s="10"/>
      <c r="E100" s="10"/>
    </row>
    <row r="101" spans="1:5" ht="15.75">
      <c r="A101" s="38"/>
      <c r="B101" s="10"/>
      <c r="C101" s="10"/>
      <c r="D101" s="10"/>
      <c r="E101" s="10"/>
    </row>
    <row r="102" spans="1:5" ht="16.5" thickBot="1">
      <c r="A102" s="38"/>
      <c r="B102" s="10"/>
      <c r="C102" s="10"/>
      <c r="D102" s="44"/>
      <c r="E102" s="10"/>
    </row>
    <row r="103" spans="1:5" ht="16.5" thickTop="1">
      <c r="A103" s="38"/>
      <c r="B103" s="40"/>
      <c r="C103" s="40"/>
      <c r="D103" s="40"/>
      <c r="E103" s="41"/>
    </row>
    <row r="104" spans="1:5" ht="15.75">
      <c r="A104" s="38"/>
      <c r="B104" s="10"/>
      <c r="C104" s="10"/>
      <c r="D104" s="10"/>
      <c r="E104" s="10"/>
    </row>
    <row r="105" spans="1:5" ht="15.75">
      <c r="A105" s="38"/>
      <c r="B105" s="10"/>
      <c r="C105" s="10"/>
      <c r="D105" s="10"/>
      <c r="E105" s="10"/>
    </row>
    <row r="106" spans="1:5" ht="15.75">
      <c r="A106" s="38"/>
      <c r="B106" s="10"/>
      <c r="C106" s="10"/>
      <c r="D106" s="10"/>
      <c r="E106" s="10"/>
    </row>
    <row r="107" spans="1:5" ht="15.75">
      <c r="A107" s="38"/>
      <c r="B107" s="10"/>
      <c r="C107" s="10"/>
      <c r="D107" s="10"/>
      <c r="E107" s="10"/>
    </row>
    <row r="108" spans="1:5" ht="15.75">
      <c r="A108" s="38"/>
      <c r="B108" s="10"/>
      <c r="C108" s="10"/>
      <c r="D108" s="10"/>
      <c r="E108" s="10"/>
    </row>
    <row r="109" spans="1:5" ht="15.75">
      <c r="A109" s="38"/>
      <c r="B109" s="45"/>
      <c r="C109" s="10"/>
      <c r="D109" s="10"/>
      <c r="E109" s="10"/>
    </row>
    <row r="110" spans="1:5" ht="15.75">
      <c r="A110" s="38"/>
      <c r="B110" s="10"/>
      <c r="C110" s="10"/>
      <c r="D110" s="10"/>
      <c r="E110" s="10"/>
    </row>
    <row r="111" spans="1:5" ht="15.75">
      <c r="A111" s="38"/>
      <c r="B111" s="10"/>
      <c r="C111" s="10"/>
      <c r="D111" s="10"/>
      <c r="E111" s="10"/>
    </row>
    <row r="112" spans="1:5" ht="15.75">
      <c r="A112" s="38"/>
      <c r="B112" s="10"/>
      <c r="C112" s="10"/>
      <c r="D112" s="10"/>
      <c r="E112" s="10"/>
    </row>
    <row r="113" spans="1:5" ht="15.75">
      <c r="A113" s="38"/>
      <c r="B113" s="45"/>
      <c r="C113" s="10"/>
      <c r="D113" s="10"/>
      <c r="E113" s="10"/>
    </row>
    <row r="114" spans="1:5" ht="15.75">
      <c r="A114" s="38"/>
      <c r="B114" s="10"/>
      <c r="C114" s="10"/>
      <c r="D114" s="10"/>
      <c r="E114" s="10"/>
    </row>
    <row r="115" spans="1:5" ht="15.75">
      <c r="A115" s="38"/>
      <c r="B115" s="45"/>
      <c r="C115" s="10"/>
      <c r="D115" s="10"/>
      <c r="E115" s="10"/>
    </row>
    <row r="116" spans="1:5" ht="15.75">
      <c r="A116" s="38"/>
      <c r="B116" s="10"/>
      <c r="C116" s="10"/>
      <c r="D116" s="10"/>
      <c r="E116" s="10"/>
    </row>
    <row r="117" spans="1:5" ht="15.75">
      <c r="A117" s="38"/>
      <c r="B117" s="10"/>
      <c r="C117" s="42"/>
      <c r="D117" s="10"/>
      <c r="E117" s="10"/>
    </row>
    <row r="118" spans="1:5" ht="15.75">
      <c r="A118" s="38"/>
      <c r="B118" s="40"/>
      <c r="C118" s="40"/>
      <c r="D118" s="40"/>
      <c r="E118" s="41"/>
    </row>
    <row r="119" spans="1:5" ht="15.75">
      <c r="A119" s="38"/>
      <c r="B119" s="10"/>
      <c r="C119" s="10"/>
      <c r="D119" s="10"/>
      <c r="E119" s="10"/>
    </row>
    <row r="120" spans="1:5" ht="15.75">
      <c r="A120" s="38"/>
      <c r="B120" s="40"/>
      <c r="C120" s="40"/>
      <c r="D120" s="40"/>
      <c r="E120" s="41"/>
    </row>
    <row r="121" spans="1:5" ht="15.75">
      <c r="A121" s="46"/>
      <c r="B121" s="47"/>
      <c r="C121" s="47"/>
      <c r="D121" s="47"/>
      <c r="E121" s="47"/>
    </row>
    <row r="122" spans="1:5" ht="15.75">
      <c r="A122" s="46"/>
      <c r="B122" s="47"/>
      <c r="C122" s="47"/>
      <c r="D122" s="47"/>
      <c r="E122" s="47"/>
    </row>
    <row r="123" spans="1:5" ht="15.75">
      <c r="A123" s="46"/>
      <c r="B123" s="47"/>
      <c r="C123" s="47"/>
      <c r="D123" s="47"/>
      <c r="E123" s="47"/>
    </row>
    <row r="124" spans="1:5" ht="15.75">
      <c r="A124" s="46"/>
      <c r="B124" s="47"/>
      <c r="C124" s="47"/>
      <c r="D124" s="47"/>
      <c r="E124" s="47"/>
    </row>
    <row r="125" spans="1:5" ht="15.75">
      <c r="A125" s="46"/>
      <c r="B125" s="47"/>
      <c r="C125" s="47"/>
      <c r="D125" s="47"/>
      <c r="E125" s="47"/>
    </row>
    <row r="126" spans="1:5" ht="15.75">
      <c r="A126" s="46"/>
      <c r="B126" s="47"/>
      <c r="C126" s="47"/>
      <c r="D126" s="47"/>
      <c r="E126" s="47"/>
    </row>
    <row r="127" spans="1:5" ht="15.75">
      <c r="A127" s="46"/>
      <c r="B127" s="47"/>
      <c r="C127" s="47"/>
      <c r="D127" s="47"/>
      <c r="E127" s="47"/>
    </row>
    <row r="128" spans="1:5" ht="15.75">
      <c r="A128" s="46"/>
      <c r="B128" s="47"/>
      <c r="C128" s="47"/>
      <c r="D128" s="47"/>
      <c r="E128" s="47"/>
    </row>
    <row r="129" spans="1:5" ht="15.75">
      <c r="A129" s="46"/>
      <c r="B129" s="47"/>
      <c r="C129" s="47"/>
      <c r="D129" s="47"/>
      <c r="E129" s="47"/>
    </row>
    <row r="130" spans="1:5" ht="15.75">
      <c r="A130" s="46"/>
      <c r="B130" s="47"/>
      <c r="C130" s="47"/>
      <c r="D130" s="47"/>
      <c r="E130" s="47"/>
    </row>
    <row r="131" spans="1:5" ht="15.75">
      <c r="A131" s="46"/>
      <c r="B131" s="47"/>
      <c r="C131" s="47"/>
      <c r="D131" s="47"/>
      <c r="E131" s="47"/>
    </row>
    <row r="132" spans="1:5" ht="15.75">
      <c r="A132" s="46"/>
      <c r="B132" s="47"/>
      <c r="C132" s="47"/>
      <c r="D132" s="47"/>
      <c r="E132" s="47"/>
    </row>
    <row r="133" spans="1:5" ht="15.75">
      <c r="A133" s="46"/>
      <c r="B133" s="47"/>
      <c r="C133" s="47"/>
      <c r="D133" s="47"/>
      <c r="E133" s="47"/>
    </row>
    <row r="134" spans="1:5" ht="15.75">
      <c r="A134" s="46"/>
      <c r="B134" s="47"/>
      <c r="C134" s="47"/>
      <c r="D134" s="47"/>
      <c r="E134" s="47"/>
    </row>
    <row r="135" spans="1:5" ht="15.75">
      <c r="A135" s="46"/>
      <c r="B135" s="47"/>
      <c r="C135" s="47"/>
      <c r="D135" s="47"/>
      <c r="E135" s="47"/>
    </row>
    <row r="136" spans="1:5" ht="15.75">
      <c r="A136" s="46"/>
      <c r="B136" s="47"/>
      <c r="C136" s="47"/>
      <c r="D136" s="47"/>
      <c r="E136" s="47"/>
    </row>
    <row r="137" spans="1:5" ht="15.75">
      <c r="A137" s="46"/>
      <c r="B137" s="47"/>
      <c r="C137" s="47"/>
      <c r="D137" s="47"/>
      <c r="E137" s="47"/>
    </row>
    <row r="138" spans="1:5" ht="15.75">
      <c r="A138" s="46"/>
      <c r="B138" s="47"/>
      <c r="C138" s="47"/>
      <c r="D138" s="47"/>
      <c r="E138" s="47"/>
    </row>
    <row r="139" spans="1:5" ht="15.75">
      <c r="A139" s="46"/>
      <c r="B139" s="47"/>
      <c r="C139" s="47"/>
      <c r="D139" s="47"/>
      <c r="E139" s="47"/>
    </row>
    <row r="140" spans="1:5" ht="15.75">
      <c r="A140" s="46"/>
      <c r="B140" s="47"/>
      <c r="C140" s="47"/>
      <c r="D140" s="47"/>
      <c r="E140" s="47"/>
    </row>
  </sheetData>
  <sheetProtection/>
  <mergeCells count="4">
    <mergeCell ref="D32:D33"/>
    <mergeCell ref="A1:D1"/>
    <mergeCell ref="B2:D2"/>
    <mergeCell ref="B3:D3"/>
  </mergeCells>
  <printOptions horizontalCentered="1" verticalCentered="1"/>
  <pageMargins left="0.5" right="0.5" top="0.46" bottom="0.18" header="0.19" footer="0.26"/>
  <pageSetup horizontalDpi="300" verticalDpi="300" orientation="landscape" r:id="rId1"/>
  <headerFooter alignWithMargins="0">
    <oddHeader>&amp;C&amp;"Arial,Bold"&amp;14Department Costs Analysis&amp;R&amp;D</oddHeader>
  </headerFooter>
  <rowBreaks count="1" manualBreakCount="1">
    <brk id="6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40"/>
  <sheetViews>
    <sheetView zoomScaleSheetLayoutView="100" zoomScalePageLayoutView="0" workbookViewId="0" topLeftCell="A1">
      <selection activeCell="H41" sqref="H41"/>
    </sheetView>
  </sheetViews>
  <sheetFormatPr defaultColWidth="8.8515625" defaultRowHeight="12.75"/>
  <cols>
    <col min="1" max="1" width="75.00390625" style="3" bestFit="1" customWidth="1"/>
    <col min="2" max="2" width="17.140625" style="26" customWidth="1"/>
    <col min="3" max="3" width="16.00390625" style="26" customWidth="1"/>
    <col min="4" max="4" width="15.00390625" style="26" bestFit="1" customWidth="1"/>
    <col min="5" max="5" width="11.7109375" style="26" customWidth="1"/>
    <col min="6" max="16384" width="8.8515625" style="3" customWidth="1"/>
  </cols>
  <sheetData>
    <row r="1" spans="1:5" ht="21" customHeight="1">
      <c r="A1" s="59" t="s">
        <v>30</v>
      </c>
      <c r="B1" s="59"/>
      <c r="C1" s="59"/>
      <c r="D1" s="59"/>
      <c r="E1" s="2"/>
    </row>
    <row r="2" spans="1:5" ht="15" customHeight="1">
      <c r="A2" s="4" t="s">
        <v>3</v>
      </c>
      <c r="B2" s="60" t="s">
        <v>41</v>
      </c>
      <c r="C2" s="61"/>
      <c r="D2" s="62"/>
      <c r="E2" s="5"/>
    </row>
    <row r="3" spans="1:5" ht="15" customHeight="1">
      <c r="A3" s="4" t="s">
        <v>4</v>
      </c>
      <c r="B3" s="63"/>
      <c r="C3" s="64"/>
      <c r="D3" s="65"/>
      <c r="E3" s="6"/>
    </row>
    <row r="4" spans="1:5" ht="15" customHeight="1">
      <c r="A4" s="4" t="s">
        <v>19</v>
      </c>
      <c r="B4" s="49">
        <v>2713</v>
      </c>
      <c r="C4" s="7"/>
      <c r="D4" s="8"/>
      <c r="E4" s="7"/>
    </row>
    <row r="5" spans="1:5" ht="15" customHeight="1">
      <c r="A5" s="4" t="s">
        <v>20</v>
      </c>
      <c r="B5" s="49">
        <v>684</v>
      </c>
      <c r="C5" s="7"/>
      <c r="D5" s="8"/>
      <c r="E5" s="7"/>
    </row>
    <row r="6" spans="1:5" ht="15" customHeight="1">
      <c r="A6" s="56" t="s">
        <v>32</v>
      </c>
      <c r="B6" s="57"/>
      <c r="C6" s="7"/>
      <c r="D6" s="8"/>
      <c r="E6" s="7"/>
    </row>
    <row r="7" spans="1:5" ht="15.75">
      <c r="A7" s="11" t="s">
        <v>33</v>
      </c>
      <c r="B7" s="12" t="s">
        <v>1</v>
      </c>
      <c r="C7" s="12" t="s">
        <v>2</v>
      </c>
      <c r="D7" s="12" t="s">
        <v>12</v>
      </c>
      <c r="E7" s="13"/>
    </row>
    <row r="8" spans="1:5" ht="15" customHeight="1">
      <c r="A8" s="14" t="s">
        <v>23</v>
      </c>
      <c r="B8" s="15">
        <v>2467002</v>
      </c>
      <c r="C8" s="15">
        <v>330608</v>
      </c>
      <c r="D8" s="1">
        <f aca="true" t="shared" si="0" ref="D8:D14">B8+C8</f>
        <v>2797610</v>
      </c>
      <c r="E8" s="7"/>
    </row>
    <row r="9" spans="1:5" ht="15" customHeight="1">
      <c r="A9" s="50"/>
      <c r="B9" s="51"/>
      <c r="C9" s="51"/>
      <c r="D9" s="52"/>
      <c r="E9" s="7"/>
    </row>
    <row r="10" spans="1:5" ht="15" customHeight="1">
      <c r="A10" s="14" t="s">
        <v>5</v>
      </c>
      <c r="B10" s="15">
        <f>190775+37179</f>
        <v>227954</v>
      </c>
      <c r="C10" s="15">
        <f>56518+14679</f>
        <v>71197</v>
      </c>
      <c r="D10" s="1">
        <f t="shared" si="0"/>
        <v>299151</v>
      </c>
      <c r="E10" s="7"/>
    </row>
    <row r="11" spans="1:5" ht="15" customHeight="1">
      <c r="A11" s="14" t="s">
        <v>9</v>
      </c>
      <c r="B11" s="15">
        <v>142034</v>
      </c>
      <c r="C11" s="15">
        <v>22563</v>
      </c>
      <c r="D11" s="1">
        <f t="shared" si="0"/>
        <v>164597</v>
      </c>
      <c r="E11" s="7"/>
    </row>
    <row r="12" spans="1:5" ht="15" customHeight="1">
      <c r="A12" s="50"/>
      <c r="B12" s="51"/>
      <c r="C12" s="51"/>
      <c r="D12" s="52"/>
      <c r="E12" s="7"/>
    </row>
    <row r="13" spans="1:5" ht="15" customHeight="1">
      <c r="A13" s="14" t="s">
        <v>27</v>
      </c>
      <c r="B13" s="15"/>
      <c r="C13" s="15"/>
      <c r="D13" s="1">
        <f t="shared" si="0"/>
        <v>0</v>
      </c>
      <c r="E13" s="7"/>
    </row>
    <row r="14" spans="1:5" ht="15" customHeight="1">
      <c r="A14" s="14" t="s">
        <v>6</v>
      </c>
      <c r="B14" s="15">
        <v>6421</v>
      </c>
      <c r="C14" s="15"/>
      <c r="D14" s="1">
        <f t="shared" si="0"/>
        <v>6421</v>
      </c>
      <c r="E14" s="7"/>
    </row>
    <row r="15" spans="1:5" ht="9.75" customHeight="1">
      <c r="A15" s="17"/>
      <c r="B15" s="18"/>
      <c r="C15" s="18"/>
      <c r="D15" s="19"/>
      <c r="E15" s="7"/>
    </row>
    <row r="16" spans="1:5" ht="15" customHeight="1">
      <c r="A16" s="20" t="s">
        <v>26</v>
      </c>
      <c r="B16" s="15"/>
      <c r="C16" s="15"/>
      <c r="D16" s="1">
        <f>B16+C16</f>
        <v>0</v>
      </c>
      <c r="E16" s="7"/>
    </row>
    <row r="17" spans="1:5" ht="15" customHeight="1">
      <c r="A17" s="20" t="s">
        <v>8</v>
      </c>
      <c r="B17" s="15">
        <v>15249</v>
      </c>
      <c r="C17" s="15"/>
      <c r="D17" s="1">
        <f>B17+C17</f>
        <v>15249</v>
      </c>
      <c r="E17" s="7"/>
    </row>
    <row r="18" spans="1:5" ht="15" customHeight="1">
      <c r="A18" s="20" t="s">
        <v>11</v>
      </c>
      <c r="B18" s="15"/>
      <c r="C18" s="15"/>
      <c r="D18" s="1">
        <f>B18+C18</f>
        <v>0</v>
      </c>
      <c r="E18" s="7"/>
    </row>
    <row r="19" spans="1:5" ht="15" customHeight="1">
      <c r="A19" s="20" t="s">
        <v>10</v>
      </c>
      <c r="B19" s="15"/>
      <c r="C19" s="15"/>
      <c r="D19" s="1">
        <f>B19+C19</f>
        <v>0</v>
      </c>
      <c r="E19" s="7"/>
    </row>
    <row r="20" spans="1:5" ht="15" customHeight="1">
      <c r="A20" s="20" t="s">
        <v>13</v>
      </c>
      <c r="B20" s="15"/>
      <c r="C20" s="15"/>
      <c r="D20" s="1">
        <f>B20+C20</f>
        <v>0</v>
      </c>
      <c r="E20" s="7"/>
    </row>
    <row r="21" spans="1:5" ht="9.75" customHeight="1">
      <c r="A21" s="17"/>
      <c r="B21" s="18"/>
      <c r="C21" s="18"/>
      <c r="D21" s="21">
        <f>SUM(D8:D20)</f>
        <v>3283028</v>
      </c>
      <c r="E21" s="7"/>
    </row>
    <row r="22" spans="1:5" ht="15" customHeight="1">
      <c r="A22" s="22" t="s">
        <v>22</v>
      </c>
      <c r="B22" s="18"/>
      <c r="C22" s="18"/>
      <c r="D22" s="48">
        <f>(D8+D9+D10+D11+D12+D13+D14+D16+D17+D18+D19+D20)</f>
        <v>3283028</v>
      </c>
      <c r="E22" s="7"/>
    </row>
    <row r="23" spans="1:5" ht="9.75" customHeight="1">
      <c r="A23" s="23"/>
      <c r="B23" s="18"/>
      <c r="C23" s="18"/>
      <c r="D23" s="24"/>
      <c r="E23" s="7"/>
    </row>
    <row r="24" spans="1:5" ht="15" customHeight="1">
      <c r="A24" s="20" t="s">
        <v>14</v>
      </c>
      <c r="B24" s="18"/>
      <c r="C24" s="18"/>
      <c r="D24" s="16"/>
      <c r="E24" s="7"/>
    </row>
    <row r="25" spans="1:5" ht="15" customHeight="1">
      <c r="A25" s="20" t="s">
        <v>29</v>
      </c>
      <c r="B25" s="18"/>
      <c r="C25" s="18"/>
      <c r="D25" s="16"/>
      <c r="E25" s="7"/>
    </row>
    <row r="26" spans="1:5" ht="9.75" customHeight="1">
      <c r="A26" s="17"/>
      <c r="B26" s="18"/>
      <c r="C26" s="18"/>
      <c r="D26" s="24">
        <v>0</v>
      </c>
      <c r="E26" s="7"/>
    </row>
    <row r="27" spans="1:5" ht="15" customHeight="1">
      <c r="A27" s="54" t="s">
        <v>28</v>
      </c>
      <c r="B27" s="18"/>
      <c r="C27" s="18"/>
      <c r="D27" s="1">
        <f>D22-(D25+D24)</f>
        <v>3283028</v>
      </c>
      <c r="E27" s="7"/>
    </row>
    <row r="28" spans="1:5" ht="15" customHeight="1">
      <c r="A28" s="54" t="s">
        <v>21</v>
      </c>
      <c r="B28" s="18"/>
      <c r="C28" s="18"/>
      <c r="D28" s="18"/>
      <c r="E28" s="7"/>
    </row>
    <row r="29" spans="1:5" ht="9.75" customHeight="1">
      <c r="A29" s="17"/>
      <c r="B29" s="18"/>
      <c r="C29" s="18"/>
      <c r="D29" s="53"/>
      <c r="E29" s="7"/>
    </row>
    <row r="30" spans="1:5" ht="15" customHeight="1">
      <c r="A30" s="20" t="s">
        <v>31</v>
      </c>
      <c r="B30" s="18" t="s">
        <v>7</v>
      </c>
      <c r="C30" s="18"/>
      <c r="D30" s="25">
        <v>2498</v>
      </c>
      <c r="E30" s="7"/>
    </row>
    <row r="31" spans="1:5" ht="9.75" customHeight="1">
      <c r="A31" s="23"/>
      <c r="B31" s="18"/>
      <c r="C31" s="18"/>
      <c r="D31" s="24"/>
      <c r="E31" s="7"/>
    </row>
    <row r="32" spans="1:4" ht="15" customHeight="1">
      <c r="A32" s="22" t="s">
        <v>15</v>
      </c>
      <c r="B32" s="18"/>
      <c r="C32" s="18"/>
      <c r="D32" s="66">
        <f>(D27/D30)</f>
        <v>1314.2626100880705</v>
      </c>
    </row>
    <row r="33" spans="1:4" ht="15" customHeight="1">
      <c r="A33" s="22" t="s">
        <v>16</v>
      </c>
      <c r="B33" s="18"/>
      <c r="C33" s="18"/>
      <c r="D33" s="67"/>
    </row>
    <row r="34" spans="1:4" ht="9.75" customHeight="1">
      <c r="A34" s="23"/>
      <c r="B34" s="27"/>
      <c r="C34" s="27"/>
      <c r="D34" s="28"/>
    </row>
    <row r="35" spans="1:4" ht="15" customHeight="1">
      <c r="A35" s="29" t="s">
        <v>17</v>
      </c>
      <c r="B35" s="18"/>
      <c r="C35" s="18"/>
      <c r="D35" s="30">
        <v>105564</v>
      </c>
    </row>
    <row r="36" spans="1:4" ht="9" customHeight="1">
      <c r="A36" s="23"/>
      <c r="B36" s="27"/>
      <c r="C36" s="27"/>
      <c r="D36" s="28"/>
    </row>
    <row r="37" spans="1:4" ht="15" customHeight="1">
      <c r="A37" s="29" t="s">
        <v>18</v>
      </c>
      <c r="B37" s="18"/>
      <c r="C37" s="18"/>
      <c r="D37" s="30">
        <v>104299</v>
      </c>
    </row>
    <row r="38" spans="1:4" ht="9.75" customHeight="1">
      <c r="A38" s="23"/>
      <c r="B38" s="27"/>
      <c r="C38" s="27"/>
      <c r="D38" s="28"/>
    </row>
    <row r="39" spans="1:4" ht="15" customHeight="1">
      <c r="A39" s="22" t="s">
        <v>24</v>
      </c>
      <c r="B39" s="18"/>
      <c r="C39" s="18"/>
      <c r="D39" s="24"/>
    </row>
    <row r="40" spans="1:4" ht="15" customHeight="1">
      <c r="A40" s="55" t="s">
        <v>25</v>
      </c>
      <c r="B40" s="31"/>
      <c r="C40" s="31"/>
      <c r="D40" s="58">
        <f>D22/101017151</f>
        <v>0.03249970888606827</v>
      </c>
    </row>
    <row r="41" spans="1:4" ht="9" customHeight="1">
      <c r="A41" s="32"/>
      <c r="B41" s="33"/>
      <c r="C41" s="33"/>
      <c r="D41" s="34"/>
    </row>
    <row r="42" spans="1:5" ht="15.75">
      <c r="A42" s="35"/>
      <c r="B42" s="13"/>
      <c r="C42" s="13"/>
      <c r="D42" s="10"/>
      <c r="E42" s="10"/>
    </row>
    <row r="43" spans="1:5" ht="15.75">
      <c r="A43" s="9"/>
      <c r="B43" s="36"/>
      <c r="C43" s="36"/>
      <c r="D43" s="7"/>
      <c r="E43" s="7"/>
    </row>
    <row r="44" spans="1:5" ht="15.75">
      <c r="A44" s="9"/>
      <c r="B44" s="7"/>
      <c r="C44" s="10"/>
      <c r="D44" s="7"/>
      <c r="E44" s="7"/>
    </row>
    <row r="45" spans="1:5" ht="15.75">
      <c r="A45" s="9"/>
      <c r="B45" s="10"/>
      <c r="C45" s="10"/>
      <c r="D45" s="7"/>
      <c r="E45" s="7"/>
    </row>
    <row r="46" spans="1:5" ht="15.75">
      <c r="A46" s="9"/>
      <c r="B46" s="36"/>
      <c r="C46" s="36"/>
      <c r="D46" s="36"/>
      <c r="E46" s="7"/>
    </row>
    <row r="47" spans="1:5" ht="15.75">
      <c r="A47" s="9"/>
      <c r="B47" s="7"/>
      <c r="C47" s="7"/>
      <c r="D47" s="7"/>
      <c r="E47" s="7"/>
    </row>
    <row r="48" spans="1:5" ht="15.75">
      <c r="A48" s="9"/>
      <c r="B48" s="7"/>
      <c r="C48" s="7"/>
      <c r="D48" s="7"/>
      <c r="E48" s="7"/>
    </row>
    <row r="49" spans="1:5" ht="15.75">
      <c r="A49" s="9"/>
      <c r="B49" s="7"/>
      <c r="C49" s="7"/>
      <c r="D49" s="10"/>
      <c r="E49" s="7"/>
    </row>
    <row r="50" spans="1:5" ht="15.75">
      <c r="A50" s="9"/>
      <c r="B50" s="7"/>
      <c r="C50" s="7"/>
      <c r="D50" s="10"/>
      <c r="E50" s="7"/>
    </row>
    <row r="51" spans="1:5" ht="15.75">
      <c r="A51" s="9"/>
      <c r="B51" s="7"/>
      <c r="C51" s="7"/>
      <c r="D51" s="37"/>
      <c r="E51" s="7"/>
    </row>
    <row r="52" spans="1:5" ht="15.75">
      <c r="A52" s="9"/>
      <c r="B52" s="7"/>
      <c r="C52" s="7"/>
      <c r="D52" s="7"/>
      <c r="E52" s="7"/>
    </row>
    <row r="53" spans="1:5" ht="15.75">
      <c r="A53" s="35"/>
      <c r="B53" s="13"/>
      <c r="C53" s="13"/>
      <c r="D53" s="10"/>
      <c r="E53" s="10"/>
    </row>
    <row r="54" spans="1:5" ht="15" customHeight="1">
      <c r="A54" s="9"/>
      <c r="B54" s="36"/>
      <c r="C54" s="36"/>
      <c r="D54" s="7"/>
      <c r="E54" s="7"/>
    </row>
    <row r="55" spans="1:5" ht="15.75">
      <c r="A55" s="9"/>
      <c r="B55" s="7"/>
      <c r="C55" s="10"/>
      <c r="D55" s="7"/>
      <c r="E55" s="7"/>
    </row>
    <row r="56" spans="1:5" ht="15.75">
      <c r="A56" s="9"/>
      <c r="B56" s="10"/>
      <c r="C56" s="10"/>
      <c r="D56" s="7"/>
      <c r="E56" s="7"/>
    </row>
    <row r="57" spans="1:5" ht="15.75">
      <c r="A57" s="9"/>
      <c r="B57" s="37"/>
      <c r="C57" s="37"/>
      <c r="D57" s="36"/>
      <c r="E57" s="7"/>
    </row>
    <row r="58" spans="1:5" ht="15.75">
      <c r="A58" s="9"/>
      <c r="B58" s="7"/>
      <c r="C58" s="7"/>
      <c r="D58" s="7"/>
      <c r="E58" s="7"/>
    </row>
    <row r="59" spans="1:5" ht="15.75">
      <c r="A59" s="9"/>
      <c r="B59" s="7"/>
      <c r="C59" s="7"/>
      <c r="D59" s="7"/>
      <c r="E59" s="7"/>
    </row>
    <row r="60" spans="1:5" ht="15.75">
      <c r="A60" s="9"/>
      <c r="B60" s="7"/>
      <c r="C60" s="7"/>
      <c r="D60" s="7"/>
      <c r="E60" s="7"/>
    </row>
    <row r="61" spans="1:5" ht="15.75">
      <c r="A61" s="9"/>
      <c r="B61" s="7"/>
      <c r="C61" s="7"/>
      <c r="D61" s="7"/>
      <c r="E61" s="7"/>
    </row>
    <row r="62" spans="1:5" ht="15.75">
      <c r="A62" s="38"/>
      <c r="B62" s="10"/>
      <c r="C62" s="10"/>
      <c r="D62" s="10"/>
      <c r="E62" s="10"/>
    </row>
    <row r="63" spans="1:5" ht="15.75">
      <c r="A63" s="38"/>
      <c r="B63" s="39"/>
      <c r="C63" s="39"/>
      <c r="D63" s="10"/>
      <c r="E63" s="10"/>
    </row>
    <row r="64" spans="1:5" ht="15.75">
      <c r="A64" s="38"/>
      <c r="B64" s="39"/>
      <c r="C64" s="39"/>
      <c r="D64" s="10"/>
      <c r="E64" s="10"/>
    </row>
    <row r="65" spans="1:5" ht="15.75">
      <c r="A65" s="38"/>
      <c r="B65" s="10"/>
      <c r="C65" s="10"/>
      <c r="D65" s="10"/>
      <c r="E65" s="10"/>
    </row>
    <row r="66" spans="1:5" ht="15.75">
      <c r="A66" s="38"/>
      <c r="B66" s="10"/>
      <c r="C66" s="13"/>
      <c r="D66" s="37"/>
      <c r="E66" s="10"/>
    </row>
    <row r="67" spans="1:5" ht="15.75">
      <c r="A67" s="38"/>
      <c r="B67" s="10"/>
      <c r="C67" s="10"/>
      <c r="D67" s="10"/>
      <c r="E67" s="10"/>
    </row>
    <row r="68" spans="1:5" ht="15.75">
      <c r="A68" s="35"/>
      <c r="B68" s="13"/>
      <c r="C68" s="13"/>
      <c r="D68" s="10"/>
      <c r="E68" s="10"/>
    </row>
    <row r="69" spans="1:5" ht="15.75">
      <c r="A69" s="38"/>
      <c r="B69" s="37"/>
      <c r="C69" s="37"/>
      <c r="D69" s="10"/>
      <c r="E69" s="10"/>
    </row>
    <row r="70" spans="1:5" ht="15.75">
      <c r="A70" s="38"/>
      <c r="B70" s="10"/>
      <c r="C70" s="10"/>
      <c r="D70" s="10"/>
      <c r="E70" s="10"/>
    </row>
    <row r="71" spans="1:5" ht="15.75">
      <c r="A71" s="38"/>
      <c r="B71" s="10"/>
      <c r="C71" s="10"/>
      <c r="D71" s="10"/>
      <c r="E71" s="10"/>
    </row>
    <row r="72" spans="1:5" ht="15.75">
      <c r="A72" s="38"/>
      <c r="B72" s="37"/>
      <c r="C72" s="37"/>
      <c r="D72" s="37"/>
      <c r="E72" s="10"/>
    </row>
    <row r="73" spans="1:5" ht="18.75" customHeight="1">
      <c r="A73" s="38"/>
      <c r="B73" s="10"/>
      <c r="C73" s="10"/>
      <c r="D73" s="10"/>
      <c r="E73" s="10"/>
    </row>
    <row r="74" spans="1:5" ht="18.75" customHeight="1">
      <c r="A74" s="38"/>
      <c r="B74" s="10"/>
      <c r="C74" s="10"/>
      <c r="D74" s="10"/>
      <c r="E74" s="10"/>
    </row>
    <row r="75" spans="1:5" ht="15.75">
      <c r="A75" s="38"/>
      <c r="B75" s="10"/>
      <c r="C75" s="10"/>
      <c r="D75" s="10"/>
      <c r="E75" s="10"/>
    </row>
    <row r="76" spans="1:5" ht="15.75">
      <c r="A76" s="38"/>
      <c r="B76" s="10"/>
      <c r="C76" s="10"/>
      <c r="D76" s="10"/>
      <c r="E76" s="10"/>
    </row>
    <row r="77" spans="1:5" ht="15.75">
      <c r="A77" s="38"/>
      <c r="B77" s="10"/>
      <c r="C77" s="10"/>
      <c r="D77" s="10"/>
      <c r="E77" s="10"/>
    </row>
    <row r="78" spans="1:5" ht="15.75">
      <c r="A78" s="38"/>
      <c r="B78" s="10"/>
      <c r="C78" s="10"/>
      <c r="D78" s="37"/>
      <c r="E78" s="10"/>
    </row>
    <row r="79" spans="1:5" ht="15.75">
      <c r="A79" s="38"/>
      <c r="B79" s="10"/>
      <c r="C79" s="10"/>
      <c r="D79" s="10"/>
      <c r="E79" s="10"/>
    </row>
    <row r="80" spans="1:5" ht="15.75">
      <c r="A80" s="38"/>
      <c r="B80" s="10"/>
      <c r="C80" s="10"/>
      <c r="D80" s="37"/>
      <c r="E80" s="10"/>
    </row>
    <row r="81" spans="1:5" ht="15.75">
      <c r="A81" s="38"/>
      <c r="B81" s="40"/>
      <c r="C81" s="40"/>
      <c r="D81" s="40"/>
      <c r="E81" s="41"/>
    </row>
    <row r="82" spans="1:5" ht="15.75">
      <c r="A82" s="38"/>
      <c r="B82" s="40"/>
      <c r="C82" s="42"/>
      <c r="D82" s="10"/>
      <c r="E82" s="41"/>
    </row>
    <row r="83" spans="1:5" ht="15.75">
      <c r="A83" s="38"/>
      <c r="B83" s="40"/>
      <c r="C83" s="42"/>
      <c r="D83" s="10"/>
      <c r="E83" s="41"/>
    </row>
    <row r="84" spans="1:5" ht="15.75">
      <c r="A84" s="38"/>
      <c r="B84" s="40"/>
      <c r="C84" s="40"/>
      <c r="D84" s="40"/>
      <c r="E84" s="41"/>
    </row>
    <row r="85" spans="1:5" ht="15.75">
      <c r="A85" s="38"/>
      <c r="B85" s="10"/>
      <c r="C85" s="10"/>
      <c r="D85" s="10"/>
      <c r="E85" s="10"/>
    </row>
    <row r="86" spans="1:5" ht="15.75">
      <c r="A86" s="35"/>
      <c r="B86" s="10"/>
      <c r="C86" s="10"/>
      <c r="D86" s="10"/>
      <c r="E86" s="10"/>
    </row>
    <row r="87" spans="1:5" ht="15.75">
      <c r="A87" s="38"/>
      <c r="B87" s="37"/>
      <c r="C87" s="37"/>
      <c r="D87" s="10"/>
      <c r="E87" s="10"/>
    </row>
    <row r="88" spans="1:5" ht="15.75">
      <c r="A88" s="38"/>
      <c r="B88" s="10"/>
      <c r="C88" s="10"/>
      <c r="D88" s="10"/>
      <c r="E88" s="10"/>
    </row>
    <row r="89" spans="1:5" ht="15.75">
      <c r="A89" s="38"/>
      <c r="B89" s="10"/>
      <c r="C89" s="10"/>
      <c r="D89" s="10"/>
      <c r="E89" s="10"/>
    </row>
    <row r="90" spans="1:5" ht="15.75">
      <c r="A90" s="43"/>
      <c r="B90" s="10"/>
      <c r="C90" s="10"/>
      <c r="D90" s="10"/>
      <c r="E90" s="10"/>
    </row>
    <row r="91" spans="1:5" ht="15.75">
      <c r="A91" s="38"/>
      <c r="B91" s="10"/>
      <c r="C91" s="10"/>
      <c r="D91" s="10"/>
      <c r="E91" s="10"/>
    </row>
    <row r="92" spans="1:5" ht="15.75">
      <c r="A92" s="38"/>
      <c r="B92" s="10"/>
      <c r="C92" s="10"/>
      <c r="D92" s="10"/>
      <c r="E92" s="10"/>
    </row>
    <row r="93" spans="1:5" ht="15.75">
      <c r="A93" s="38"/>
      <c r="B93" s="37"/>
      <c r="C93" s="37"/>
      <c r="D93" s="37"/>
      <c r="E93" s="10"/>
    </row>
    <row r="94" spans="1:5" ht="15.75">
      <c r="A94" s="38"/>
      <c r="B94" s="10"/>
      <c r="C94" s="10"/>
      <c r="D94" s="10"/>
      <c r="E94" s="10"/>
    </row>
    <row r="95" spans="1:5" ht="15.75">
      <c r="A95" s="38"/>
      <c r="B95" s="10"/>
      <c r="C95" s="10"/>
      <c r="D95" s="10"/>
      <c r="E95" s="10"/>
    </row>
    <row r="96" spans="1:5" ht="15.75">
      <c r="A96" s="38"/>
      <c r="B96" s="10"/>
      <c r="C96" s="10"/>
      <c r="D96" s="10"/>
      <c r="E96" s="10"/>
    </row>
    <row r="97" spans="1:5" ht="15.75">
      <c r="A97" s="38"/>
      <c r="B97" s="10"/>
      <c r="C97" s="10"/>
      <c r="D97" s="10"/>
      <c r="E97" s="10"/>
    </row>
    <row r="98" spans="1:5" ht="15.75">
      <c r="A98" s="38"/>
      <c r="B98" s="10"/>
      <c r="C98" s="10"/>
      <c r="D98" s="10"/>
      <c r="E98" s="10"/>
    </row>
    <row r="99" spans="1:5" ht="15.75">
      <c r="A99" s="38"/>
      <c r="B99" s="10"/>
      <c r="C99" s="10"/>
      <c r="D99" s="10"/>
      <c r="E99" s="10"/>
    </row>
    <row r="100" spans="1:5" ht="15.75">
      <c r="A100" s="38"/>
      <c r="B100" s="10"/>
      <c r="C100" s="10"/>
      <c r="D100" s="10"/>
      <c r="E100" s="10"/>
    </row>
    <row r="101" spans="1:5" ht="15.75">
      <c r="A101" s="38"/>
      <c r="B101" s="10"/>
      <c r="C101" s="10"/>
      <c r="D101" s="10"/>
      <c r="E101" s="10"/>
    </row>
    <row r="102" spans="1:5" ht="16.5" thickBot="1">
      <c r="A102" s="38"/>
      <c r="B102" s="10"/>
      <c r="C102" s="10"/>
      <c r="D102" s="44"/>
      <c r="E102" s="10"/>
    </row>
    <row r="103" spans="1:5" ht="16.5" thickTop="1">
      <c r="A103" s="38"/>
      <c r="B103" s="40"/>
      <c r="C103" s="40"/>
      <c r="D103" s="40"/>
      <c r="E103" s="41"/>
    </row>
    <row r="104" spans="1:5" ht="15.75">
      <c r="A104" s="38"/>
      <c r="B104" s="10"/>
      <c r="C104" s="10"/>
      <c r="D104" s="10"/>
      <c r="E104" s="10"/>
    </row>
    <row r="105" spans="1:5" ht="15.75">
      <c r="A105" s="38"/>
      <c r="B105" s="10"/>
      <c r="C105" s="10"/>
      <c r="D105" s="10"/>
      <c r="E105" s="10"/>
    </row>
    <row r="106" spans="1:5" ht="15.75">
      <c r="A106" s="38"/>
      <c r="B106" s="10"/>
      <c r="C106" s="10"/>
      <c r="D106" s="10"/>
      <c r="E106" s="10"/>
    </row>
    <row r="107" spans="1:5" ht="15.75">
      <c r="A107" s="38"/>
      <c r="B107" s="10"/>
      <c r="C107" s="10"/>
      <c r="D107" s="10"/>
      <c r="E107" s="10"/>
    </row>
    <row r="108" spans="1:5" ht="15.75">
      <c r="A108" s="38"/>
      <c r="B108" s="10"/>
      <c r="C108" s="10"/>
      <c r="D108" s="10"/>
      <c r="E108" s="10"/>
    </row>
    <row r="109" spans="1:5" ht="15.75">
      <c r="A109" s="38"/>
      <c r="B109" s="45"/>
      <c r="C109" s="10"/>
      <c r="D109" s="10"/>
      <c r="E109" s="10"/>
    </row>
    <row r="110" spans="1:5" ht="15.75">
      <c r="A110" s="38"/>
      <c r="B110" s="10"/>
      <c r="C110" s="10"/>
      <c r="D110" s="10"/>
      <c r="E110" s="10"/>
    </row>
    <row r="111" spans="1:5" ht="15.75">
      <c r="A111" s="38"/>
      <c r="B111" s="10"/>
      <c r="C111" s="10"/>
      <c r="D111" s="10"/>
      <c r="E111" s="10"/>
    </row>
    <row r="112" spans="1:5" ht="15.75">
      <c r="A112" s="38"/>
      <c r="B112" s="10"/>
      <c r="C112" s="10"/>
      <c r="D112" s="10"/>
      <c r="E112" s="10"/>
    </row>
    <row r="113" spans="1:5" ht="15.75">
      <c r="A113" s="38"/>
      <c r="B113" s="45"/>
      <c r="C113" s="10"/>
      <c r="D113" s="10"/>
      <c r="E113" s="10"/>
    </row>
    <row r="114" spans="1:5" ht="15.75">
      <c r="A114" s="38"/>
      <c r="B114" s="10"/>
      <c r="C114" s="10"/>
      <c r="D114" s="10"/>
      <c r="E114" s="10"/>
    </row>
    <row r="115" spans="1:5" ht="15.75">
      <c r="A115" s="38"/>
      <c r="B115" s="45"/>
      <c r="C115" s="10"/>
      <c r="D115" s="10"/>
      <c r="E115" s="10"/>
    </row>
    <row r="116" spans="1:5" ht="15.75">
      <c r="A116" s="38"/>
      <c r="B116" s="10"/>
      <c r="C116" s="10"/>
      <c r="D116" s="10"/>
      <c r="E116" s="10"/>
    </row>
    <row r="117" spans="1:5" ht="15.75">
      <c r="A117" s="38"/>
      <c r="B117" s="10"/>
      <c r="C117" s="42"/>
      <c r="D117" s="10"/>
      <c r="E117" s="10"/>
    </row>
    <row r="118" spans="1:5" ht="15.75">
      <c r="A118" s="38"/>
      <c r="B118" s="40"/>
      <c r="C118" s="40"/>
      <c r="D118" s="40"/>
      <c r="E118" s="41"/>
    </row>
    <row r="119" spans="1:5" ht="15.75">
      <c r="A119" s="38"/>
      <c r="B119" s="10"/>
      <c r="C119" s="10"/>
      <c r="D119" s="10"/>
      <c r="E119" s="10"/>
    </row>
    <row r="120" spans="1:5" ht="15.75">
      <c r="A120" s="38"/>
      <c r="B120" s="40"/>
      <c r="C120" s="40"/>
      <c r="D120" s="40"/>
      <c r="E120" s="41"/>
    </row>
    <row r="121" spans="1:5" ht="15.75">
      <c r="A121" s="46"/>
      <c r="B121" s="47"/>
      <c r="C121" s="47"/>
      <c r="D121" s="47"/>
      <c r="E121" s="47"/>
    </row>
    <row r="122" spans="1:5" ht="15.75">
      <c r="A122" s="46"/>
      <c r="B122" s="47"/>
      <c r="C122" s="47"/>
      <c r="D122" s="47"/>
      <c r="E122" s="47"/>
    </row>
    <row r="123" spans="1:5" ht="15.75">
      <c r="A123" s="46"/>
      <c r="B123" s="47"/>
      <c r="C123" s="47"/>
      <c r="D123" s="47"/>
      <c r="E123" s="47"/>
    </row>
    <row r="124" spans="1:5" ht="15.75">
      <c r="A124" s="46"/>
      <c r="B124" s="47"/>
      <c r="C124" s="47"/>
      <c r="D124" s="47"/>
      <c r="E124" s="47"/>
    </row>
    <row r="125" spans="1:5" ht="15.75">
      <c r="A125" s="46"/>
      <c r="B125" s="47"/>
      <c r="C125" s="47"/>
      <c r="D125" s="47"/>
      <c r="E125" s="47"/>
    </row>
    <row r="126" spans="1:5" ht="15.75">
      <c r="A126" s="46"/>
      <c r="B126" s="47"/>
      <c r="C126" s="47"/>
      <c r="D126" s="47"/>
      <c r="E126" s="47"/>
    </row>
    <row r="127" spans="1:5" ht="15.75">
      <c r="A127" s="46"/>
      <c r="B127" s="47"/>
      <c r="C127" s="47"/>
      <c r="D127" s="47"/>
      <c r="E127" s="47"/>
    </row>
    <row r="128" spans="1:5" ht="15.75">
      <c r="A128" s="46"/>
      <c r="B128" s="47"/>
      <c r="C128" s="47"/>
      <c r="D128" s="47"/>
      <c r="E128" s="47"/>
    </row>
    <row r="129" spans="1:5" ht="15.75">
      <c r="A129" s="46"/>
      <c r="B129" s="47"/>
      <c r="C129" s="47"/>
      <c r="D129" s="47"/>
      <c r="E129" s="47"/>
    </row>
    <row r="130" spans="1:5" ht="15.75">
      <c r="A130" s="46"/>
      <c r="B130" s="47"/>
      <c r="C130" s="47"/>
      <c r="D130" s="47"/>
      <c r="E130" s="47"/>
    </row>
    <row r="131" spans="1:5" ht="15.75">
      <c r="A131" s="46"/>
      <c r="B131" s="47"/>
      <c r="C131" s="47"/>
      <c r="D131" s="47"/>
      <c r="E131" s="47"/>
    </row>
    <row r="132" spans="1:5" ht="15.75">
      <c r="A132" s="46"/>
      <c r="B132" s="47"/>
      <c r="C132" s="47"/>
      <c r="D132" s="47"/>
      <c r="E132" s="47"/>
    </row>
    <row r="133" spans="1:5" ht="15.75">
      <c r="A133" s="46"/>
      <c r="B133" s="47"/>
      <c r="C133" s="47"/>
      <c r="D133" s="47"/>
      <c r="E133" s="47"/>
    </row>
    <row r="134" spans="1:5" ht="15.75">
      <c r="A134" s="46"/>
      <c r="B134" s="47"/>
      <c r="C134" s="47"/>
      <c r="D134" s="47"/>
      <c r="E134" s="47"/>
    </row>
    <row r="135" spans="1:5" ht="15.75">
      <c r="A135" s="46"/>
      <c r="B135" s="47"/>
      <c r="C135" s="47"/>
      <c r="D135" s="47"/>
      <c r="E135" s="47"/>
    </row>
    <row r="136" spans="1:5" ht="15.75">
      <c r="A136" s="46"/>
      <c r="B136" s="47"/>
      <c r="C136" s="47"/>
      <c r="D136" s="47"/>
      <c r="E136" s="47"/>
    </row>
    <row r="137" spans="1:5" ht="15.75">
      <c r="A137" s="46"/>
      <c r="B137" s="47"/>
      <c r="C137" s="47"/>
      <c r="D137" s="47"/>
      <c r="E137" s="47"/>
    </row>
    <row r="138" spans="1:5" ht="15.75">
      <c r="A138" s="46"/>
      <c r="B138" s="47"/>
      <c r="C138" s="47"/>
      <c r="D138" s="47"/>
      <c r="E138" s="47"/>
    </row>
    <row r="139" spans="1:5" ht="15.75">
      <c r="A139" s="46"/>
      <c r="B139" s="47"/>
      <c r="C139" s="47"/>
      <c r="D139" s="47"/>
      <c r="E139" s="47"/>
    </row>
    <row r="140" spans="1:5" ht="15.75">
      <c r="A140" s="46"/>
      <c r="B140" s="47"/>
      <c r="C140" s="47"/>
      <c r="D140" s="47"/>
      <c r="E140" s="47"/>
    </row>
  </sheetData>
  <sheetProtection/>
  <mergeCells count="4">
    <mergeCell ref="A1:D1"/>
    <mergeCell ref="B2:D2"/>
    <mergeCell ref="B3:D3"/>
    <mergeCell ref="D32:D33"/>
  </mergeCells>
  <printOptions horizontalCentered="1" verticalCentered="1"/>
  <pageMargins left="0.5" right="0.5" top="0.46" bottom="0.18" header="0.19" footer="0.26"/>
  <pageSetup horizontalDpi="300" verticalDpi="300" orientation="landscape" r:id="rId1"/>
  <headerFooter alignWithMargins="0">
    <oddHeader>&amp;C&amp;"Arial,Bold"&amp;14Department Costs Analysis&amp;R&amp;D</oddHeader>
  </headerFooter>
  <rowBreaks count="1" manualBreakCount="1">
    <brk id="6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40"/>
  <sheetViews>
    <sheetView zoomScaleSheetLayoutView="100" zoomScalePageLayoutView="0" workbookViewId="0" topLeftCell="A1">
      <selection activeCell="D26" sqref="D26"/>
    </sheetView>
  </sheetViews>
  <sheetFormatPr defaultColWidth="8.8515625" defaultRowHeight="12.75"/>
  <cols>
    <col min="1" max="1" width="75.00390625" style="3" bestFit="1" customWidth="1"/>
    <col min="2" max="2" width="17.140625" style="26" customWidth="1"/>
    <col min="3" max="3" width="16.00390625" style="26" customWidth="1"/>
    <col min="4" max="4" width="15.00390625" style="26" bestFit="1" customWidth="1"/>
    <col min="5" max="5" width="11.7109375" style="26" customWidth="1"/>
    <col min="6" max="16384" width="8.8515625" style="3" customWidth="1"/>
  </cols>
  <sheetData>
    <row r="1" spans="1:5" ht="21" customHeight="1">
      <c r="A1" s="59" t="s">
        <v>30</v>
      </c>
      <c r="B1" s="59"/>
      <c r="C1" s="59"/>
      <c r="D1" s="59"/>
      <c r="E1" s="2"/>
    </row>
    <row r="2" spans="1:5" ht="15" customHeight="1">
      <c r="A2" s="4" t="s">
        <v>3</v>
      </c>
      <c r="B2" s="60" t="s">
        <v>40</v>
      </c>
      <c r="C2" s="61"/>
      <c r="D2" s="62"/>
      <c r="E2" s="5"/>
    </row>
    <row r="3" spans="1:5" ht="15" customHeight="1">
      <c r="A3" s="4" t="s">
        <v>4</v>
      </c>
      <c r="B3" s="63"/>
      <c r="C3" s="64"/>
      <c r="D3" s="65"/>
      <c r="E3" s="6"/>
    </row>
    <row r="4" spans="1:5" ht="15" customHeight="1">
      <c r="A4" s="4" t="s">
        <v>19</v>
      </c>
      <c r="B4" s="49">
        <v>2055</v>
      </c>
      <c r="C4" s="7"/>
      <c r="D4" s="8"/>
      <c r="E4" s="7"/>
    </row>
    <row r="5" spans="1:5" ht="15" customHeight="1">
      <c r="A5" s="4" t="s">
        <v>20</v>
      </c>
      <c r="B5" s="49">
        <v>492</v>
      </c>
      <c r="C5" s="7"/>
      <c r="D5" s="8"/>
      <c r="E5" s="7"/>
    </row>
    <row r="6" spans="1:5" ht="15" customHeight="1">
      <c r="A6" s="56" t="s">
        <v>32</v>
      </c>
      <c r="B6" s="57"/>
      <c r="C6" s="7"/>
      <c r="D6" s="8"/>
      <c r="E6" s="7"/>
    </row>
    <row r="7" spans="1:5" ht="15.75">
      <c r="A7" s="11" t="s">
        <v>34</v>
      </c>
      <c r="B7" s="12" t="s">
        <v>1</v>
      </c>
      <c r="C7" s="12" t="s">
        <v>2</v>
      </c>
      <c r="D7" s="12" t="s">
        <v>12</v>
      </c>
      <c r="E7" s="13"/>
    </row>
    <row r="8" spans="1:5" ht="15" customHeight="1">
      <c r="A8" s="14" t="s">
        <v>23</v>
      </c>
      <c r="B8" s="15">
        <v>2182388</v>
      </c>
      <c r="C8" s="15">
        <v>269808</v>
      </c>
      <c r="D8" s="1">
        <f aca="true" t="shared" si="0" ref="D8:D14">B8+C8</f>
        <v>2452196</v>
      </c>
      <c r="E8" s="7"/>
    </row>
    <row r="9" spans="1:5" ht="15" customHeight="1">
      <c r="A9" s="50"/>
      <c r="B9" s="51"/>
      <c r="C9" s="51"/>
      <c r="D9" s="52"/>
      <c r="E9" s="7"/>
    </row>
    <row r="10" spans="1:5" ht="15" customHeight="1">
      <c r="A10" s="14" t="s">
        <v>5</v>
      </c>
      <c r="B10" s="15">
        <f>70806+30215</f>
        <v>101021</v>
      </c>
      <c r="C10" s="15">
        <f>16305+11728</f>
        <v>28033</v>
      </c>
      <c r="D10" s="1">
        <f t="shared" si="0"/>
        <v>129054</v>
      </c>
      <c r="E10" s="7"/>
    </row>
    <row r="11" spans="1:5" ht="15" customHeight="1">
      <c r="A11" s="14" t="s">
        <v>9</v>
      </c>
      <c r="B11" s="15">
        <v>106525</v>
      </c>
      <c r="C11" s="15">
        <v>22466</v>
      </c>
      <c r="D11" s="1">
        <f t="shared" si="0"/>
        <v>128991</v>
      </c>
      <c r="E11" s="7"/>
    </row>
    <row r="12" spans="1:5" ht="15" customHeight="1">
      <c r="A12" s="50"/>
      <c r="B12" s="51"/>
      <c r="C12" s="51"/>
      <c r="D12" s="52"/>
      <c r="E12" s="7"/>
    </row>
    <row r="13" spans="1:5" ht="15" customHeight="1">
      <c r="A13" s="14" t="s">
        <v>27</v>
      </c>
      <c r="B13" s="15"/>
      <c r="C13" s="15"/>
      <c r="D13" s="1">
        <f t="shared" si="0"/>
        <v>0</v>
      </c>
      <c r="E13" s="7"/>
    </row>
    <row r="14" spans="1:5" ht="15" customHeight="1">
      <c r="A14" s="14" t="s">
        <v>6</v>
      </c>
      <c r="B14" s="15">
        <v>4584</v>
      </c>
      <c r="C14" s="15"/>
      <c r="D14" s="1">
        <f t="shared" si="0"/>
        <v>4584</v>
      </c>
      <c r="E14" s="7"/>
    </row>
    <row r="15" spans="1:5" ht="9.75" customHeight="1">
      <c r="A15" s="17"/>
      <c r="B15" s="18"/>
      <c r="C15" s="18"/>
      <c r="D15" s="19"/>
      <c r="E15" s="7"/>
    </row>
    <row r="16" spans="1:5" ht="15" customHeight="1">
      <c r="A16" s="20" t="s">
        <v>26</v>
      </c>
      <c r="B16" s="15"/>
      <c r="C16" s="15"/>
      <c r="D16" s="1">
        <f>B16+C16</f>
        <v>0</v>
      </c>
      <c r="E16" s="7"/>
    </row>
    <row r="17" spans="1:5" ht="15" customHeight="1">
      <c r="A17" s="20" t="s">
        <v>8</v>
      </c>
      <c r="B17" s="15">
        <v>38175</v>
      </c>
      <c r="C17" s="15"/>
      <c r="D17" s="1">
        <f>B17+C17</f>
        <v>38175</v>
      </c>
      <c r="E17" s="7"/>
    </row>
    <row r="18" spans="1:5" ht="15" customHeight="1">
      <c r="A18" s="20" t="s">
        <v>11</v>
      </c>
      <c r="B18" s="15"/>
      <c r="C18" s="15"/>
      <c r="D18" s="1">
        <f>B18+C18</f>
        <v>0</v>
      </c>
      <c r="E18" s="7"/>
    </row>
    <row r="19" spans="1:5" ht="15" customHeight="1">
      <c r="A19" s="20" t="s">
        <v>10</v>
      </c>
      <c r="B19" s="15"/>
      <c r="C19" s="15"/>
      <c r="D19" s="1">
        <f>B19+C19</f>
        <v>0</v>
      </c>
      <c r="E19" s="7"/>
    </row>
    <row r="20" spans="1:5" ht="15" customHeight="1">
      <c r="A20" s="20" t="s">
        <v>13</v>
      </c>
      <c r="B20" s="15"/>
      <c r="C20" s="15"/>
      <c r="D20" s="1">
        <f>B20+C20</f>
        <v>0</v>
      </c>
      <c r="E20" s="7"/>
    </row>
    <row r="21" spans="1:5" ht="9.75" customHeight="1">
      <c r="A21" s="17"/>
      <c r="B21" s="18"/>
      <c r="C21" s="18"/>
      <c r="D21" s="21">
        <f>SUM(D8:D20)</f>
        <v>2753000</v>
      </c>
      <c r="E21" s="7"/>
    </row>
    <row r="22" spans="1:5" ht="15" customHeight="1">
      <c r="A22" s="22" t="s">
        <v>22</v>
      </c>
      <c r="B22" s="18"/>
      <c r="C22" s="18"/>
      <c r="D22" s="48">
        <f>(D8+D9+D10+D11+D12+D13+D14+D16+D17+D18+D19+D20)</f>
        <v>2753000</v>
      </c>
      <c r="E22" s="7"/>
    </row>
    <row r="23" spans="1:5" ht="9.75" customHeight="1">
      <c r="A23" s="23"/>
      <c r="B23" s="18"/>
      <c r="C23" s="18"/>
      <c r="D23" s="24"/>
      <c r="E23" s="7"/>
    </row>
    <row r="24" spans="1:5" ht="15" customHeight="1">
      <c r="A24" s="20" t="s">
        <v>14</v>
      </c>
      <c r="B24" s="18"/>
      <c r="C24" s="18"/>
      <c r="D24" s="16"/>
      <c r="E24" s="7"/>
    </row>
    <row r="25" spans="1:5" ht="15" customHeight="1">
      <c r="A25" s="20" t="s">
        <v>29</v>
      </c>
      <c r="B25" s="18"/>
      <c r="C25" s="18"/>
      <c r="D25" s="16">
        <f>14.9*1877</f>
        <v>27967.3</v>
      </c>
      <c r="E25" s="7"/>
    </row>
    <row r="26" spans="1:5" ht="9.75" customHeight="1">
      <c r="A26" s="17"/>
      <c r="B26" s="18"/>
      <c r="C26" s="18"/>
      <c r="D26" s="24">
        <v>0</v>
      </c>
      <c r="E26" s="7"/>
    </row>
    <row r="27" spans="1:5" ht="15" customHeight="1">
      <c r="A27" s="54" t="s">
        <v>28</v>
      </c>
      <c r="B27" s="18"/>
      <c r="C27" s="18"/>
      <c r="D27" s="1">
        <f>D22-(D25+D24)</f>
        <v>2725032.7</v>
      </c>
      <c r="E27" s="7"/>
    </row>
    <row r="28" spans="1:5" ht="15" customHeight="1">
      <c r="A28" s="54" t="s">
        <v>21</v>
      </c>
      <c r="B28" s="18"/>
      <c r="C28" s="18"/>
      <c r="D28" s="18"/>
      <c r="E28" s="7"/>
    </row>
    <row r="29" spans="1:5" ht="9.75" customHeight="1">
      <c r="A29" s="17"/>
      <c r="B29" s="18"/>
      <c r="C29" s="18"/>
      <c r="D29" s="53"/>
      <c r="E29" s="7"/>
    </row>
    <row r="30" spans="1:5" ht="15" customHeight="1">
      <c r="A30" s="20" t="s">
        <v>31</v>
      </c>
      <c r="B30" s="18" t="s">
        <v>7</v>
      </c>
      <c r="C30" s="18"/>
      <c r="D30" s="25">
        <v>1877</v>
      </c>
      <c r="E30" s="7"/>
    </row>
    <row r="31" spans="1:5" ht="9.75" customHeight="1">
      <c r="A31" s="23"/>
      <c r="B31" s="18"/>
      <c r="C31" s="18"/>
      <c r="D31" s="24"/>
      <c r="E31" s="7"/>
    </row>
    <row r="32" spans="1:4" ht="15" customHeight="1">
      <c r="A32" s="22" t="s">
        <v>15</v>
      </c>
      <c r="B32" s="18"/>
      <c r="C32" s="18"/>
      <c r="D32" s="66">
        <f>(D27/D30)</f>
        <v>1451.8021843367076</v>
      </c>
    </row>
    <row r="33" spans="1:4" ht="15" customHeight="1">
      <c r="A33" s="22" t="s">
        <v>16</v>
      </c>
      <c r="B33" s="18"/>
      <c r="C33" s="18"/>
      <c r="D33" s="67"/>
    </row>
    <row r="34" spans="1:4" ht="9.75" customHeight="1">
      <c r="A34" s="23"/>
      <c r="B34" s="27"/>
      <c r="C34" s="27"/>
      <c r="D34" s="28"/>
    </row>
    <row r="35" spans="1:4" ht="15" customHeight="1">
      <c r="A35" s="29" t="s">
        <v>17</v>
      </c>
      <c r="B35" s="18"/>
      <c r="C35" s="18"/>
      <c r="D35" s="30">
        <v>108798</v>
      </c>
    </row>
    <row r="36" spans="1:4" ht="9" customHeight="1">
      <c r="A36" s="23"/>
      <c r="B36" s="27"/>
      <c r="C36" s="27"/>
      <c r="D36" s="28"/>
    </row>
    <row r="37" spans="1:4" ht="15" customHeight="1">
      <c r="A37" s="29" t="s">
        <v>18</v>
      </c>
      <c r="B37" s="18"/>
      <c r="C37" s="18"/>
      <c r="D37" s="30">
        <v>109731</v>
      </c>
    </row>
    <row r="38" spans="1:4" ht="9.75" customHeight="1">
      <c r="A38" s="23"/>
      <c r="B38" s="27"/>
      <c r="C38" s="27"/>
      <c r="D38" s="28"/>
    </row>
    <row r="39" spans="1:4" ht="15" customHeight="1">
      <c r="A39" s="22" t="s">
        <v>24</v>
      </c>
      <c r="B39" s="18"/>
      <c r="C39" s="18"/>
      <c r="D39" s="24"/>
    </row>
    <row r="40" spans="1:4" ht="15" customHeight="1">
      <c r="A40" s="55" t="s">
        <v>25</v>
      </c>
      <c r="B40" s="31"/>
      <c r="C40" s="31"/>
      <c r="D40" s="58">
        <f>D22/101017151</f>
        <v>0.02725279789369629</v>
      </c>
    </row>
    <row r="41" spans="1:4" ht="9" customHeight="1">
      <c r="A41" s="32"/>
      <c r="B41" s="33"/>
      <c r="C41" s="33"/>
      <c r="D41" s="34"/>
    </row>
    <row r="42" spans="1:5" ht="15.75">
      <c r="A42" s="35"/>
      <c r="B42" s="13"/>
      <c r="C42" s="13"/>
      <c r="D42" s="10"/>
      <c r="E42" s="10"/>
    </row>
    <row r="43" spans="1:5" ht="15.75">
      <c r="A43" s="9"/>
      <c r="B43" s="36"/>
      <c r="C43" s="36"/>
      <c r="D43" s="7"/>
      <c r="E43" s="7"/>
    </row>
    <row r="44" spans="1:5" ht="15.75">
      <c r="A44" s="9"/>
      <c r="B44" s="7"/>
      <c r="C44" s="10"/>
      <c r="D44" s="7"/>
      <c r="E44" s="7"/>
    </row>
    <row r="45" spans="1:5" ht="15.75">
      <c r="A45" s="9"/>
      <c r="B45" s="10"/>
      <c r="C45" s="10"/>
      <c r="D45" s="7"/>
      <c r="E45" s="7"/>
    </row>
    <row r="46" spans="1:5" ht="15.75">
      <c r="A46" s="9"/>
      <c r="B46" s="36"/>
      <c r="C46" s="36"/>
      <c r="D46" s="36"/>
      <c r="E46" s="7"/>
    </row>
    <row r="47" spans="1:5" ht="15.75">
      <c r="A47" s="9"/>
      <c r="B47" s="7"/>
      <c r="C47" s="7"/>
      <c r="D47" s="7"/>
      <c r="E47" s="7"/>
    </row>
    <row r="48" spans="1:5" ht="15.75">
      <c r="A48" s="9"/>
      <c r="B48" s="7"/>
      <c r="C48" s="7"/>
      <c r="D48" s="7"/>
      <c r="E48" s="7"/>
    </row>
    <row r="49" spans="1:5" ht="15.75">
      <c r="A49" s="9"/>
      <c r="B49" s="7"/>
      <c r="C49" s="7"/>
      <c r="D49" s="10"/>
      <c r="E49" s="7"/>
    </row>
    <row r="50" spans="1:5" ht="15.75">
      <c r="A50" s="9"/>
      <c r="B50" s="7"/>
      <c r="C50" s="7"/>
      <c r="D50" s="10"/>
      <c r="E50" s="7"/>
    </row>
    <row r="51" spans="1:5" ht="15.75">
      <c r="A51" s="9"/>
      <c r="B51" s="7"/>
      <c r="C51" s="7"/>
      <c r="D51" s="37"/>
      <c r="E51" s="7"/>
    </row>
    <row r="52" spans="1:5" ht="15.75">
      <c r="A52" s="9"/>
      <c r="B52" s="7"/>
      <c r="C52" s="7"/>
      <c r="D52" s="7"/>
      <c r="E52" s="7"/>
    </row>
    <row r="53" spans="1:5" ht="15.75">
      <c r="A53" s="35"/>
      <c r="B53" s="13"/>
      <c r="C53" s="13"/>
      <c r="D53" s="10"/>
      <c r="E53" s="10"/>
    </row>
    <row r="54" spans="1:5" ht="15" customHeight="1">
      <c r="A54" s="9"/>
      <c r="B54" s="36"/>
      <c r="C54" s="36"/>
      <c r="D54" s="7"/>
      <c r="E54" s="7"/>
    </row>
    <row r="55" spans="1:5" ht="15.75">
      <c r="A55" s="9"/>
      <c r="B55" s="7"/>
      <c r="C55" s="10"/>
      <c r="D55" s="7"/>
      <c r="E55" s="7"/>
    </row>
    <row r="56" spans="1:5" ht="15.75">
      <c r="A56" s="9"/>
      <c r="B56" s="10"/>
      <c r="C56" s="10"/>
      <c r="D56" s="7"/>
      <c r="E56" s="7"/>
    </row>
    <row r="57" spans="1:5" ht="15.75">
      <c r="A57" s="9"/>
      <c r="B57" s="37"/>
      <c r="C57" s="37"/>
      <c r="D57" s="36"/>
      <c r="E57" s="7"/>
    </row>
    <row r="58" spans="1:5" ht="15.75">
      <c r="A58" s="9"/>
      <c r="B58" s="7"/>
      <c r="C58" s="7"/>
      <c r="D58" s="7"/>
      <c r="E58" s="7"/>
    </row>
    <row r="59" spans="1:5" ht="15.75">
      <c r="A59" s="9"/>
      <c r="B59" s="7"/>
      <c r="C59" s="7"/>
      <c r="D59" s="7"/>
      <c r="E59" s="7"/>
    </row>
    <row r="60" spans="1:5" ht="15.75">
      <c r="A60" s="9"/>
      <c r="B60" s="7"/>
      <c r="C60" s="7"/>
      <c r="D60" s="7"/>
      <c r="E60" s="7"/>
    </row>
    <row r="61" spans="1:5" ht="15.75">
      <c r="A61" s="9"/>
      <c r="B61" s="7"/>
      <c r="C61" s="7"/>
      <c r="D61" s="7"/>
      <c r="E61" s="7"/>
    </row>
    <row r="62" spans="1:5" ht="15.75">
      <c r="A62" s="38"/>
      <c r="B62" s="10"/>
      <c r="C62" s="10"/>
      <c r="D62" s="10"/>
      <c r="E62" s="10"/>
    </row>
    <row r="63" spans="1:5" ht="15.75">
      <c r="A63" s="38"/>
      <c r="B63" s="39"/>
      <c r="C63" s="39"/>
      <c r="D63" s="10"/>
      <c r="E63" s="10"/>
    </row>
    <row r="64" spans="1:5" ht="15.75">
      <c r="A64" s="38"/>
      <c r="B64" s="39"/>
      <c r="C64" s="39"/>
      <c r="D64" s="10"/>
      <c r="E64" s="10"/>
    </row>
    <row r="65" spans="1:5" ht="15.75">
      <c r="A65" s="38"/>
      <c r="B65" s="10"/>
      <c r="C65" s="10"/>
      <c r="D65" s="10"/>
      <c r="E65" s="10"/>
    </row>
    <row r="66" spans="1:5" ht="15.75">
      <c r="A66" s="38"/>
      <c r="B66" s="10"/>
      <c r="C66" s="13"/>
      <c r="D66" s="37"/>
      <c r="E66" s="10"/>
    </row>
    <row r="67" spans="1:5" ht="15.75">
      <c r="A67" s="38"/>
      <c r="B67" s="10"/>
      <c r="C67" s="10"/>
      <c r="D67" s="10"/>
      <c r="E67" s="10"/>
    </row>
    <row r="68" spans="1:5" ht="15.75">
      <c r="A68" s="35"/>
      <c r="B68" s="13"/>
      <c r="C68" s="13"/>
      <c r="D68" s="10"/>
      <c r="E68" s="10"/>
    </row>
    <row r="69" spans="1:5" ht="15.75">
      <c r="A69" s="38"/>
      <c r="B69" s="37"/>
      <c r="C69" s="37"/>
      <c r="D69" s="10"/>
      <c r="E69" s="10"/>
    </row>
    <row r="70" spans="1:5" ht="15.75">
      <c r="A70" s="38"/>
      <c r="B70" s="10"/>
      <c r="C70" s="10"/>
      <c r="D70" s="10"/>
      <c r="E70" s="10"/>
    </row>
    <row r="71" spans="1:5" ht="15.75">
      <c r="A71" s="38"/>
      <c r="B71" s="10"/>
      <c r="C71" s="10"/>
      <c r="D71" s="10"/>
      <c r="E71" s="10"/>
    </row>
    <row r="72" spans="1:5" ht="15.75">
      <c r="A72" s="38"/>
      <c r="B72" s="37"/>
      <c r="C72" s="37"/>
      <c r="D72" s="37"/>
      <c r="E72" s="10"/>
    </row>
    <row r="73" spans="1:5" ht="18.75" customHeight="1">
      <c r="A73" s="38"/>
      <c r="B73" s="10"/>
      <c r="C73" s="10"/>
      <c r="D73" s="10"/>
      <c r="E73" s="10"/>
    </row>
    <row r="74" spans="1:5" ht="18.75" customHeight="1">
      <c r="A74" s="38"/>
      <c r="B74" s="10"/>
      <c r="C74" s="10"/>
      <c r="D74" s="10"/>
      <c r="E74" s="10"/>
    </row>
    <row r="75" spans="1:5" ht="15.75">
      <c r="A75" s="38"/>
      <c r="B75" s="10"/>
      <c r="C75" s="10"/>
      <c r="D75" s="10"/>
      <c r="E75" s="10"/>
    </row>
    <row r="76" spans="1:5" ht="15.75">
      <c r="A76" s="38"/>
      <c r="B76" s="10"/>
      <c r="C76" s="10"/>
      <c r="D76" s="10"/>
      <c r="E76" s="10"/>
    </row>
    <row r="77" spans="1:5" ht="15.75">
      <c r="A77" s="38"/>
      <c r="B77" s="10"/>
      <c r="C77" s="10"/>
      <c r="D77" s="10"/>
      <c r="E77" s="10"/>
    </row>
    <row r="78" spans="1:5" ht="15.75">
      <c r="A78" s="38"/>
      <c r="B78" s="10"/>
      <c r="C78" s="10"/>
      <c r="D78" s="37"/>
      <c r="E78" s="10"/>
    </row>
    <row r="79" spans="1:5" ht="15.75">
      <c r="A79" s="38"/>
      <c r="B79" s="10"/>
      <c r="C79" s="10"/>
      <c r="D79" s="10"/>
      <c r="E79" s="10"/>
    </row>
    <row r="80" spans="1:5" ht="15.75">
      <c r="A80" s="38"/>
      <c r="B80" s="10"/>
      <c r="C80" s="10"/>
      <c r="D80" s="37"/>
      <c r="E80" s="10"/>
    </row>
    <row r="81" spans="1:5" ht="15.75">
      <c r="A81" s="38"/>
      <c r="B81" s="40"/>
      <c r="C81" s="40"/>
      <c r="D81" s="40"/>
      <c r="E81" s="41"/>
    </row>
    <row r="82" spans="1:5" ht="15.75">
      <c r="A82" s="38"/>
      <c r="B82" s="40"/>
      <c r="C82" s="42"/>
      <c r="D82" s="10"/>
      <c r="E82" s="41"/>
    </row>
    <row r="83" spans="1:5" ht="15.75">
      <c r="A83" s="38"/>
      <c r="B83" s="40"/>
      <c r="C83" s="42"/>
      <c r="D83" s="10"/>
      <c r="E83" s="41"/>
    </row>
    <row r="84" spans="1:5" ht="15.75">
      <c r="A84" s="38"/>
      <c r="B84" s="40"/>
      <c r="C84" s="40"/>
      <c r="D84" s="40"/>
      <c r="E84" s="41"/>
    </row>
    <row r="85" spans="1:5" ht="15.75">
      <c r="A85" s="38"/>
      <c r="B85" s="10"/>
      <c r="C85" s="10"/>
      <c r="D85" s="10"/>
      <c r="E85" s="10"/>
    </row>
    <row r="86" spans="1:5" ht="15.75">
      <c r="A86" s="35"/>
      <c r="B86" s="10"/>
      <c r="C86" s="10"/>
      <c r="D86" s="10"/>
      <c r="E86" s="10"/>
    </row>
    <row r="87" spans="1:5" ht="15.75">
      <c r="A87" s="38"/>
      <c r="B87" s="37"/>
      <c r="C87" s="37"/>
      <c r="D87" s="10"/>
      <c r="E87" s="10"/>
    </row>
    <row r="88" spans="1:5" ht="15.75">
      <c r="A88" s="38"/>
      <c r="B88" s="10"/>
      <c r="C88" s="10"/>
      <c r="D88" s="10"/>
      <c r="E88" s="10"/>
    </row>
    <row r="89" spans="1:5" ht="15.75">
      <c r="A89" s="38"/>
      <c r="B89" s="10"/>
      <c r="C89" s="10"/>
      <c r="D89" s="10"/>
      <c r="E89" s="10"/>
    </row>
    <row r="90" spans="1:5" ht="15.75">
      <c r="A90" s="43"/>
      <c r="B90" s="10"/>
      <c r="C90" s="10"/>
      <c r="D90" s="10"/>
      <c r="E90" s="10"/>
    </row>
    <row r="91" spans="1:5" ht="15.75">
      <c r="A91" s="38"/>
      <c r="B91" s="10"/>
      <c r="C91" s="10"/>
      <c r="D91" s="10"/>
      <c r="E91" s="10"/>
    </row>
    <row r="92" spans="1:5" ht="15.75">
      <c r="A92" s="38"/>
      <c r="B92" s="10"/>
      <c r="C92" s="10"/>
      <c r="D92" s="10"/>
      <c r="E92" s="10"/>
    </row>
    <row r="93" spans="1:5" ht="15.75">
      <c r="A93" s="38"/>
      <c r="B93" s="37"/>
      <c r="C93" s="37"/>
      <c r="D93" s="37"/>
      <c r="E93" s="10"/>
    </row>
    <row r="94" spans="1:5" ht="15.75">
      <c r="A94" s="38"/>
      <c r="B94" s="10"/>
      <c r="C94" s="10"/>
      <c r="D94" s="10"/>
      <c r="E94" s="10"/>
    </row>
    <row r="95" spans="1:5" ht="15.75">
      <c r="A95" s="38"/>
      <c r="B95" s="10"/>
      <c r="C95" s="10"/>
      <c r="D95" s="10"/>
      <c r="E95" s="10"/>
    </row>
    <row r="96" spans="1:5" ht="15.75">
      <c r="A96" s="38"/>
      <c r="B96" s="10"/>
      <c r="C96" s="10"/>
      <c r="D96" s="10"/>
      <c r="E96" s="10"/>
    </row>
    <row r="97" spans="1:5" ht="15.75">
      <c r="A97" s="38"/>
      <c r="B97" s="10"/>
      <c r="C97" s="10"/>
      <c r="D97" s="10"/>
      <c r="E97" s="10"/>
    </row>
    <row r="98" spans="1:5" ht="15.75">
      <c r="A98" s="38"/>
      <c r="B98" s="10"/>
      <c r="C98" s="10"/>
      <c r="D98" s="10"/>
      <c r="E98" s="10"/>
    </row>
    <row r="99" spans="1:5" ht="15.75">
      <c r="A99" s="38"/>
      <c r="B99" s="10"/>
      <c r="C99" s="10"/>
      <c r="D99" s="10"/>
      <c r="E99" s="10"/>
    </row>
    <row r="100" spans="1:5" ht="15.75">
      <c r="A100" s="38"/>
      <c r="B100" s="10"/>
      <c r="C100" s="10"/>
      <c r="D100" s="10"/>
      <c r="E100" s="10"/>
    </row>
    <row r="101" spans="1:5" ht="15.75">
      <c r="A101" s="38"/>
      <c r="B101" s="10"/>
      <c r="C101" s="10"/>
      <c r="D101" s="10"/>
      <c r="E101" s="10"/>
    </row>
    <row r="102" spans="1:5" ht="16.5" thickBot="1">
      <c r="A102" s="38"/>
      <c r="B102" s="10"/>
      <c r="C102" s="10"/>
      <c r="D102" s="44"/>
      <c r="E102" s="10"/>
    </row>
    <row r="103" spans="1:5" ht="16.5" thickTop="1">
      <c r="A103" s="38"/>
      <c r="B103" s="40"/>
      <c r="C103" s="40"/>
      <c r="D103" s="40"/>
      <c r="E103" s="41"/>
    </row>
    <row r="104" spans="1:5" ht="15.75">
      <c r="A104" s="38"/>
      <c r="B104" s="10"/>
      <c r="C104" s="10"/>
      <c r="D104" s="10"/>
      <c r="E104" s="10"/>
    </row>
    <row r="105" spans="1:5" ht="15.75">
      <c r="A105" s="38"/>
      <c r="B105" s="10"/>
      <c r="C105" s="10"/>
      <c r="D105" s="10"/>
      <c r="E105" s="10"/>
    </row>
    <row r="106" spans="1:5" ht="15.75">
      <c r="A106" s="38"/>
      <c r="B106" s="10"/>
      <c r="C106" s="10"/>
      <c r="D106" s="10"/>
      <c r="E106" s="10"/>
    </row>
    <row r="107" spans="1:5" ht="15.75">
      <c r="A107" s="38"/>
      <c r="B107" s="10"/>
      <c r="C107" s="10"/>
      <c r="D107" s="10"/>
      <c r="E107" s="10"/>
    </row>
    <row r="108" spans="1:5" ht="15.75">
      <c r="A108" s="38"/>
      <c r="B108" s="10"/>
      <c r="C108" s="10"/>
      <c r="D108" s="10"/>
      <c r="E108" s="10"/>
    </row>
    <row r="109" spans="1:5" ht="15.75">
      <c r="A109" s="38"/>
      <c r="B109" s="45"/>
      <c r="C109" s="10"/>
      <c r="D109" s="10"/>
      <c r="E109" s="10"/>
    </row>
    <row r="110" spans="1:5" ht="15.75">
      <c r="A110" s="38"/>
      <c r="B110" s="10"/>
      <c r="C110" s="10"/>
      <c r="D110" s="10"/>
      <c r="E110" s="10"/>
    </row>
    <row r="111" spans="1:5" ht="15.75">
      <c r="A111" s="38"/>
      <c r="B111" s="10"/>
      <c r="C111" s="10"/>
      <c r="D111" s="10"/>
      <c r="E111" s="10"/>
    </row>
    <row r="112" spans="1:5" ht="15.75">
      <c r="A112" s="38"/>
      <c r="B112" s="10"/>
      <c r="C112" s="10"/>
      <c r="D112" s="10"/>
      <c r="E112" s="10"/>
    </row>
    <row r="113" spans="1:5" ht="15.75">
      <c r="A113" s="38"/>
      <c r="B113" s="45"/>
      <c r="C113" s="10"/>
      <c r="D113" s="10"/>
      <c r="E113" s="10"/>
    </row>
    <row r="114" spans="1:5" ht="15.75">
      <c r="A114" s="38"/>
      <c r="B114" s="10"/>
      <c r="C114" s="10"/>
      <c r="D114" s="10"/>
      <c r="E114" s="10"/>
    </row>
    <row r="115" spans="1:5" ht="15.75">
      <c r="A115" s="38"/>
      <c r="B115" s="45"/>
      <c r="C115" s="10"/>
      <c r="D115" s="10"/>
      <c r="E115" s="10"/>
    </row>
    <row r="116" spans="1:5" ht="15.75">
      <c r="A116" s="38"/>
      <c r="B116" s="10"/>
      <c r="C116" s="10"/>
      <c r="D116" s="10"/>
      <c r="E116" s="10"/>
    </row>
    <row r="117" spans="1:5" ht="15.75">
      <c r="A117" s="38"/>
      <c r="B117" s="10"/>
      <c r="C117" s="42"/>
      <c r="D117" s="10"/>
      <c r="E117" s="10"/>
    </row>
    <row r="118" spans="1:5" ht="15.75">
      <c r="A118" s="38"/>
      <c r="B118" s="40"/>
      <c r="C118" s="40"/>
      <c r="D118" s="40"/>
      <c r="E118" s="41"/>
    </row>
    <row r="119" spans="1:5" ht="15.75">
      <c r="A119" s="38"/>
      <c r="B119" s="10"/>
      <c r="C119" s="10"/>
      <c r="D119" s="10"/>
      <c r="E119" s="10"/>
    </row>
    <row r="120" spans="1:5" ht="15.75">
      <c r="A120" s="38"/>
      <c r="B120" s="40"/>
      <c r="C120" s="40"/>
      <c r="D120" s="40"/>
      <c r="E120" s="41"/>
    </row>
    <row r="121" spans="1:5" ht="15.75">
      <c r="A121" s="46"/>
      <c r="B121" s="47"/>
      <c r="C121" s="47"/>
      <c r="D121" s="47"/>
      <c r="E121" s="47"/>
    </row>
    <row r="122" spans="1:5" ht="15.75">
      <c r="A122" s="46"/>
      <c r="B122" s="47"/>
      <c r="C122" s="47"/>
      <c r="D122" s="47"/>
      <c r="E122" s="47"/>
    </row>
    <row r="123" spans="1:5" ht="15.75">
      <c r="A123" s="46"/>
      <c r="B123" s="47"/>
      <c r="C123" s="47"/>
      <c r="D123" s="47"/>
      <c r="E123" s="47"/>
    </row>
    <row r="124" spans="1:5" ht="15.75">
      <c r="A124" s="46"/>
      <c r="B124" s="47"/>
      <c r="C124" s="47"/>
      <c r="D124" s="47"/>
      <c r="E124" s="47"/>
    </row>
    <row r="125" spans="1:5" ht="15.75">
      <c r="A125" s="46"/>
      <c r="B125" s="47"/>
      <c r="C125" s="47"/>
      <c r="D125" s="47"/>
      <c r="E125" s="47"/>
    </row>
    <row r="126" spans="1:5" ht="15.75">
      <c r="A126" s="46"/>
      <c r="B126" s="47"/>
      <c r="C126" s="47"/>
      <c r="D126" s="47"/>
      <c r="E126" s="47"/>
    </row>
    <row r="127" spans="1:5" ht="15.75">
      <c r="A127" s="46"/>
      <c r="B127" s="47"/>
      <c r="C127" s="47"/>
      <c r="D127" s="47"/>
      <c r="E127" s="47"/>
    </row>
    <row r="128" spans="1:5" ht="15.75">
      <c r="A128" s="46"/>
      <c r="B128" s="47"/>
      <c r="C128" s="47"/>
      <c r="D128" s="47"/>
      <c r="E128" s="47"/>
    </row>
    <row r="129" spans="1:5" ht="15.75">
      <c r="A129" s="46"/>
      <c r="B129" s="47"/>
      <c r="C129" s="47"/>
      <c r="D129" s="47"/>
      <c r="E129" s="47"/>
    </row>
    <row r="130" spans="1:5" ht="15.75">
      <c r="A130" s="46"/>
      <c r="B130" s="47"/>
      <c r="C130" s="47"/>
      <c r="D130" s="47"/>
      <c r="E130" s="47"/>
    </row>
    <row r="131" spans="1:5" ht="15.75">
      <c r="A131" s="46"/>
      <c r="B131" s="47"/>
      <c r="C131" s="47"/>
      <c r="D131" s="47"/>
      <c r="E131" s="47"/>
    </row>
    <row r="132" spans="1:5" ht="15.75">
      <c r="A132" s="46"/>
      <c r="B132" s="47"/>
      <c r="C132" s="47"/>
      <c r="D132" s="47"/>
      <c r="E132" s="47"/>
    </row>
    <row r="133" spans="1:5" ht="15.75">
      <c r="A133" s="46"/>
      <c r="B133" s="47"/>
      <c r="C133" s="47"/>
      <c r="D133" s="47"/>
      <c r="E133" s="47"/>
    </row>
    <row r="134" spans="1:5" ht="15.75">
      <c r="A134" s="46"/>
      <c r="B134" s="47"/>
      <c r="C134" s="47"/>
      <c r="D134" s="47"/>
      <c r="E134" s="47"/>
    </row>
    <row r="135" spans="1:5" ht="15.75">
      <c r="A135" s="46"/>
      <c r="B135" s="47"/>
      <c r="C135" s="47"/>
      <c r="D135" s="47"/>
      <c r="E135" s="47"/>
    </row>
    <row r="136" spans="1:5" ht="15.75">
      <c r="A136" s="46"/>
      <c r="B136" s="47"/>
      <c r="C136" s="47"/>
      <c r="D136" s="47"/>
      <c r="E136" s="47"/>
    </row>
    <row r="137" spans="1:5" ht="15.75">
      <c r="A137" s="46"/>
      <c r="B137" s="47"/>
      <c r="C137" s="47"/>
      <c r="D137" s="47"/>
      <c r="E137" s="47"/>
    </row>
    <row r="138" spans="1:5" ht="15.75">
      <c r="A138" s="46"/>
      <c r="B138" s="47"/>
      <c r="C138" s="47"/>
      <c r="D138" s="47"/>
      <c r="E138" s="47"/>
    </row>
    <row r="139" spans="1:5" ht="15.75">
      <c r="A139" s="46"/>
      <c r="B139" s="47"/>
      <c r="C139" s="47"/>
      <c r="D139" s="47"/>
      <c r="E139" s="47"/>
    </row>
    <row r="140" spans="1:5" ht="15.75">
      <c r="A140" s="46"/>
      <c r="B140" s="47"/>
      <c r="C140" s="47"/>
      <c r="D140" s="47"/>
      <c r="E140" s="47"/>
    </row>
  </sheetData>
  <sheetProtection/>
  <mergeCells count="4">
    <mergeCell ref="D32:D33"/>
    <mergeCell ref="A1:D1"/>
    <mergeCell ref="B2:D2"/>
    <mergeCell ref="B3:D3"/>
  </mergeCells>
  <printOptions horizontalCentered="1" verticalCentered="1"/>
  <pageMargins left="0.5" right="0.5" top="0.5" bottom="0.18" header="0.19" footer="0.26"/>
  <pageSetup horizontalDpi="300" verticalDpi="300" orientation="landscape" r:id="rId1"/>
  <headerFooter alignWithMargins="0">
    <oddHeader>&amp;C&amp;"Arial,Bold"&amp;14Department Costs Analysis&amp;R&amp;D</oddHeader>
  </headerFooter>
  <rowBreaks count="1" manualBreakCount="1">
    <brk id="6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40"/>
  <sheetViews>
    <sheetView zoomScaleSheetLayoutView="100" zoomScalePageLayoutView="0" workbookViewId="0" topLeftCell="A1">
      <selection activeCell="F22" sqref="F22"/>
    </sheetView>
  </sheetViews>
  <sheetFormatPr defaultColWidth="8.8515625" defaultRowHeight="12.75"/>
  <cols>
    <col min="1" max="1" width="75.00390625" style="3" bestFit="1" customWidth="1"/>
    <col min="2" max="2" width="17.140625" style="26" customWidth="1"/>
    <col min="3" max="3" width="16.00390625" style="26" customWidth="1"/>
    <col min="4" max="4" width="15.00390625" style="26" bestFit="1" customWidth="1"/>
    <col min="5" max="5" width="11.7109375" style="26" customWidth="1"/>
    <col min="6" max="16384" width="8.8515625" style="3" customWidth="1"/>
  </cols>
  <sheetData>
    <row r="1" spans="1:5" ht="21" customHeight="1">
      <c r="A1" s="59" t="s">
        <v>30</v>
      </c>
      <c r="B1" s="59"/>
      <c r="C1" s="59"/>
      <c r="D1" s="59"/>
      <c r="E1" s="2"/>
    </row>
    <row r="2" spans="1:5" ht="15" customHeight="1">
      <c r="A2" s="4" t="s">
        <v>3</v>
      </c>
      <c r="B2" s="60" t="s">
        <v>41</v>
      </c>
      <c r="C2" s="61"/>
      <c r="D2" s="62"/>
      <c r="E2" s="5"/>
    </row>
    <row r="3" spans="1:5" ht="15" customHeight="1">
      <c r="A3" s="4" t="s">
        <v>4</v>
      </c>
      <c r="B3" s="63"/>
      <c r="C3" s="64"/>
      <c r="D3" s="65"/>
      <c r="E3" s="6"/>
    </row>
    <row r="4" spans="1:5" ht="15" customHeight="1">
      <c r="A4" s="4" t="s">
        <v>19</v>
      </c>
      <c r="B4" s="49">
        <v>2713</v>
      </c>
      <c r="C4" s="7"/>
      <c r="D4" s="8"/>
      <c r="E4" s="7"/>
    </row>
    <row r="5" spans="1:5" ht="15" customHeight="1">
      <c r="A5" s="4" t="s">
        <v>20</v>
      </c>
      <c r="B5" s="49">
        <v>684</v>
      </c>
      <c r="C5" s="7"/>
      <c r="D5" s="8"/>
      <c r="E5" s="7"/>
    </row>
    <row r="6" spans="1:5" ht="15" customHeight="1">
      <c r="A6" s="56" t="s">
        <v>32</v>
      </c>
      <c r="B6" s="57"/>
      <c r="C6" s="7"/>
      <c r="D6" s="8"/>
      <c r="E6" s="7"/>
    </row>
    <row r="7" spans="1:5" ht="15.75">
      <c r="A7" s="11" t="s">
        <v>34</v>
      </c>
      <c r="B7" s="12" t="s">
        <v>1</v>
      </c>
      <c r="C7" s="12" t="s">
        <v>2</v>
      </c>
      <c r="D7" s="12" t="s">
        <v>12</v>
      </c>
      <c r="E7" s="13"/>
    </row>
    <row r="8" spans="1:5" ht="15" customHeight="1">
      <c r="A8" s="14" t="s">
        <v>23</v>
      </c>
      <c r="B8" s="15">
        <v>2670491</v>
      </c>
      <c r="C8" s="15">
        <v>329517</v>
      </c>
      <c r="D8" s="1">
        <f aca="true" t="shared" si="0" ref="D8:D14">B8+C8</f>
        <v>3000008</v>
      </c>
      <c r="E8" s="7"/>
    </row>
    <row r="9" spans="1:5" ht="15" customHeight="1">
      <c r="A9" s="50"/>
      <c r="B9" s="51"/>
      <c r="C9" s="51"/>
      <c r="D9" s="52"/>
      <c r="E9" s="7"/>
    </row>
    <row r="10" spans="1:5" ht="15" customHeight="1">
      <c r="A10" s="14" t="s">
        <v>5</v>
      </c>
      <c r="B10" s="15">
        <f>35504+28164</f>
        <v>63668</v>
      </c>
      <c r="C10" s="15">
        <f>14093+13043</f>
        <v>27136</v>
      </c>
      <c r="D10" s="1">
        <f t="shared" si="0"/>
        <v>90804</v>
      </c>
      <c r="E10" s="7"/>
    </row>
    <row r="11" spans="1:5" ht="15" customHeight="1">
      <c r="A11" s="14" t="s">
        <v>9</v>
      </c>
      <c r="B11" s="15">
        <v>142034</v>
      </c>
      <c r="C11" s="15">
        <v>23211</v>
      </c>
      <c r="D11" s="1">
        <f t="shared" si="0"/>
        <v>165245</v>
      </c>
      <c r="E11" s="7"/>
    </row>
    <row r="12" spans="1:5" ht="15" customHeight="1">
      <c r="A12" s="50"/>
      <c r="B12" s="51"/>
      <c r="C12" s="51"/>
      <c r="D12" s="52"/>
      <c r="E12" s="7"/>
    </row>
    <row r="13" spans="1:5" ht="15" customHeight="1">
      <c r="A13" s="14" t="s">
        <v>27</v>
      </c>
      <c r="B13" s="15"/>
      <c r="C13" s="15"/>
      <c r="D13" s="1">
        <f t="shared" si="0"/>
        <v>0</v>
      </c>
      <c r="E13" s="7"/>
    </row>
    <row r="14" spans="1:5" ht="15" customHeight="1">
      <c r="A14" s="14" t="s">
        <v>6</v>
      </c>
      <c r="B14" s="15">
        <v>2888</v>
      </c>
      <c r="C14" s="15"/>
      <c r="D14" s="1">
        <f t="shared" si="0"/>
        <v>2888</v>
      </c>
      <c r="E14" s="7"/>
    </row>
    <row r="15" spans="1:5" ht="9.75" customHeight="1">
      <c r="A15" s="17"/>
      <c r="B15" s="18"/>
      <c r="C15" s="18"/>
      <c r="D15" s="19"/>
      <c r="E15" s="7"/>
    </row>
    <row r="16" spans="1:5" ht="15" customHeight="1">
      <c r="A16" s="20" t="s">
        <v>26</v>
      </c>
      <c r="B16" s="15">
        <v>4400</v>
      </c>
      <c r="C16" s="15"/>
      <c r="D16" s="1">
        <f>B16+C16</f>
        <v>4400</v>
      </c>
      <c r="E16" s="7"/>
    </row>
    <row r="17" spans="1:5" ht="15" customHeight="1">
      <c r="A17" s="20" t="s">
        <v>8</v>
      </c>
      <c r="B17" s="15">
        <v>48316</v>
      </c>
      <c r="C17" s="15"/>
      <c r="D17" s="1">
        <f>B17+C17</f>
        <v>48316</v>
      </c>
      <c r="E17" s="7"/>
    </row>
    <row r="18" spans="1:5" ht="15" customHeight="1">
      <c r="A18" s="20" t="s">
        <v>11</v>
      </c>
      <c r="B18" s="15"/>
      <c r="C18" s="15"/>
      <c r="D18" s="1">
        <f>B18+C18</f>
        <v>0</v>
      </c>
      <c r="E18" s="7"/>
    </row>
    <row r="19" spans="1:5" ht="15" customHeight="1">
      <c r="A19" s="20" t="s">
        <v>10</v>
      </c>
      <c r="B19" s="15"/>
      <c r="C19" s="15"/>
      <c r="D19" s="1">
        <f>B19+C19</f>
        <v>0</v>
      </c>
      <c r="E19" s="7"/>
    </row>
    <row r="20" spans="1:5" ht="15" customHeight="1">
      <c r="A20" s="20" t="s">
        <v>13</v>
      </c>
      <c r="B20" s="15"/>
      <c r="C20" s="15"/>
      <c r="D20" s="1">
        <f>B20+C20</f>
        <v>0</v>
      </c>
      <c r="E20" s="7"/>
    </row>
    <row r="21" spans="1:5" ht="9.75" customHeight="1">
      <c r="A21" s="17"/>
      <c r="B21" s="18"/>
      <c r="C21" s="18"/>
      <c r="D21" s="21">
        <f>SUM(D8:D20)</f>
        <v>3311661</v>
      </c>
      <c r="E21" s="7"/>
    </row>
    <row r="22" spans="1:5" ht="15" customHeight="1">
      <c r="A22" s="22" t="s">
        <v>22</v>
      </c>
      <c r="B22" s="18"/>
      <c r="C22" s="18"/>
      <c r="D22" s="48">
        <f>(D8+D9+D10+D11+D12+D13+D14+D16+D17+D18+D19+D20)</f>
        <v>3311661</v>
      </c>
      <c r="E22" s="7"/>
    </row>
    <row r="23" spans="1:5" ht="9.75" customHeight="1">
      <c r="A23" s="23"/>
      <c r="B23" s="18"/>
      <c r="C23" s="18"/>
      <c r="D23" s="24"/>
      <c r="E23" s="7"/>
    </row>
    <row r="24" spans="1:5" ht="15" customHeight="1">
      <c r="A24" s="20" t="s">
        <v>14</v>
      </c>
      <c r="B24" s="18"/>
      <c r="C24" s="18"/>
      <c r="D24" s="16"/>
      <c r="E24" s="7"/>
    </row>
    <row r="25" spans="1:5" ht="15" customHeight="1">
      <c r="A25" s="20" t="s">
        <v>29</v>
      </c>
      <c r="B25" s="18"/>
      <c r="C25" s="18"/>
      <c r="D25" s="16">
        <f>10*2273</f>
        <v>22730</v>
      </c>
      <c r="E25" s="7"/>
    </row>
    <row r="26" spans="1:5" ht="9.75" customHeight="1">
      <c r="A26" s="17"/>
      <c r="B26" s="18"/>
      <c r="C26" s="18"/>
      <c r="D26" s="24">
        <v>0</v>
      </c>
      <c r="E26" s="7"/>
    </row>
    <row r="27" spans="1:5" ht="15" customHeight="1">
      <c r="A27" s="54" t="s">
        <v>28</v>
      </c>
      <c r="B27" s="18"/>
      <c r="C27" s="18"/>
      <c r="D27" s="1">
        <f>D22-(D25+D24)</f>
        <v>3288931</v>
      </c>
      <c r="E27" s="7"/>
    </row>
    <row r="28" spans="1:5" ht="15" customHeight="1">
      <c r="A28" s="54" t="s">
        <v>21</v>
      </c>
      <c r="B28" s="18"/>
      <c r="C28" s="18"/>
      <c r="D28" s="18"/>
      <c r="E28" s="7"/>
    </row>
    <row r="29" spans="1:5" ht="9.75" customHeight="1">
      <c r="A29" s="17"/>
      <c r="B29" s="18"/>
      <c r="C29" s="18"/>
      <c r="D29" s="53"/>
      <c r="E29" s="7"/>
    </row>
    <row r="30" spans="1:5" ht="15" customHeight="1">
      <c r="A30" s="20" t="s">
        <v>31</v>
      </c>
      <c r="B30" s="18" t="s">
        <v>7</v>
      </c>
      <c r="C30" s="18"/>
      <c r="D30" s="25">
        <v>2273</v>
      </c>
      <c r="E30" s="7"/>
    </row>
    <row r="31" spans="1:5" ht="9.75" customHeight="1">
      <c r="A31" s="23"/>
      <c r="B31" s="18"/>
      <c r="C31" s="18"/>
      <c r="D31" s="24"/>
      <c r="E31" s="7"/>
    </row>
    <row r="32" spans="1:4" ht="15" customHeight="1">
      <c r="A32" s="22" t="s">
        <v>15</v>
      </c>
      <c r="B32" s="18"/>
      <c r="C32" s="18"/>
      <c r="D32" s="66">
        <f>(D27/D30)</f>
        <v>1446.9560052793665</v>
      </c>
    </row>
    <row r="33" spans="1:4" ht="15" customHeight="1">
      <c r="A33" s="22" t="s">
        <v>16</v>
      </c>
      <c r="B33" s="18"/>
      <c r="C33" s="18"/>
      <c r="D33" s="67"/>
    </row>
    <row r="34" spans="1:4" ht="9.75" customHeight="1">
      <c r="A34" s="23"/>
      <c r="B34" s="27"/>
      <c r="C34" s="27"/>
      <c r="D34" s="28"/>
    </row>
    <row r="35" spans="1:4" ht="15" customHeight="1">
      <c r="A35" s="29" t="s">
        <v>17</v>
      </c>
      <c r="B35" s="18"/>
      <c r="C35" s="18"/>
      <c r="D35" s="30">
        <v>106433</v>
      </c>
    </row>
    <row r="36" spans="1:4" ht="9" customHeight="1">
      <c r="A36" s="23"/>
      <c r="B36" s="27"/>
      <c r="C36" s="27"/>
      <c r="D36" s="28"/>
    </row>
    <row r="37" spans="1:4" ht="15" customHeight="1">
      <c r="A37" s="29" t="s">
        <v>18</v>
      </c>
      <c r="B37" s="18"/>
      <c r="C37" s="18"/>
      <c r="D37" s="30">
        <v>103524</v>
      </c>
    </row>
    <row r="38" spans="1:4" ht="9.75" customHeight="1">
      <c r="A38" s="23"/>
      <c r="B38" s="27"/>
      <c r="C38" s="27"/>
      <c r="D38" s="28"/>
    </row>
    <row r="39" spans="1:4" ht="15" customHeight="1">
      <c r="A39" s="22" t="s">
        <v>24</v>
      </c>
      <c r="B39" s="18"/>
      <c r="C39" s="18"/>
      <c r="D39" s="24"/>
    </row>
    <row r="40" spans="1:4" ht="15" customHeight="1">
      <c r="A40" s="55" t="s">
        <v>25</v>
      </c>
      <c r="B40" s="31"/>
      <c r="C40" s="31"/>
      <c r="D40" s="58">
        <f>D22/101017151</f>
        <v>0.03278315580291905</v>
      </c>
    </row>
    <row r="41" spans="1:4" ht="9" customHeight="1">
      <c r="A41" s="32"/>
      <c r="B41" s="33"/>
      <c r="C41" s="33"/>
      <c r="D41" s="34"/>
    </row>
    <row r="42" spans="1:5" ht="15.75">
      <c r="A42" s="35"/>
      <c r="B42" s="13"/>
      <c r="C42" s="13"/>
      <c r="D42" s="10"/>
      <c r="E42" s="10"/>
    </row>
    <row r="43" spans="1:5" ht="15.75">
      <c r="A43" s="9"/>
      <c r="B43" s="36"/>
      <c r="C43" s="36"/>
      <c r="D43" s="7"/>
      <c r="E43" s="7"/>
    </row>
    <row r="44" spans="1:5" ht="15.75">
      <c r="A44" s="9"/>
      <c r="B44" s="7"/>
      <c r="C44" s="10"/>
      <c r="D44" s="7"/>
      <c r="E44" s="7"/>
    </row>
    <row r="45" spans="1:5" ht="15.75">
      <c r="A45" s="9"/>
      <c r="B45" s="10"/>
      <c r="C45" s="10"/>
      <c r="D45" s="7"/>
      <c r="E45" s="7"/>
    </row>
    <row r="46" spans="1:5" ht="15.75">
      <c r="A46" s="9"/>
      <c r="B46" s="36"/>
      <c r="C46" s="36"/>
      <c r="D46" s="36"/>
      <c r="E46" s="7"/>
    </row>
    <row r="47" spans="1:5" ht="15.75">
      <c r="A47" s="9"/>
      <c r="B47" s="7"/>
      <c r="C47" s="7"/>
      <c r="D47" s="7"/>
      <c r="E47" s="7"/>
    </row>
    <row r="48" spans="1:5" ht="15.75">
      <c r="A48" s="9"/>
      <c r="B48" s="7"/>
      <c r="C48" s="7"/>
      <c r="D48" s="7"/>
      <c r="E48" s="7"/>
    </row>
    <row r="49" spans="1:5" ht="15.75">
      <c r="A49" s="9"/>
      <c r="B49" s="7"/>
      <c r="C49" s="7"/>
      <c r="D49" s="10"/>
      <c r="E49" s="7"/>
    </row>
    <row r="50" spans="1:5" ht="15.75">
      <c r="A50" s="9"/>
      <c r="B50" s="7"/>
      <c r="C50" s="7"/>
      <c r="D50" s="10"/>
      <c r="E50" s="7"/>
    </row>
    <row r="51" spans="1:5" ht="15.75">
      <c r="A51" s="9"/>
      <c r="B51" s="7"/>
      <c r="C51" s="7"/>
      <c r="D51" s="37"/>
      <c r="E51" s="7"/>
    </row>
    <row r="52" spans="1:5" ht="15.75">
      <c r="A52" s="9"/>
      <c r="B52" s="7"/>
      <c r="C52" s="7"/>
      <c r="D52" s="7"/>
      <c r="E52" s="7"/>
    </row>
    <row r="53" spans="1:5" ht="15.75">
      <c r="A53" s="35"/>
      <c r="B53" s="13"/>
      <c r="C53" s="13"/>
      <c r="D53" s="10"/>
      <c r="E53" s="10"/>
    </row>
    <row r="54" spans="1:5" ht="15" customHeight="1">
      <c r="A54" s="9"/>
      <c r="B54" s="36"/>
      <c r="C54" s="36"/>
      <c r="D54" s="7"/>
      <c r="E54" s="7"/>
    </row>
    <row r="55" spans="1:5" ht="15.75">
      <c r="A55" s="9"/>
      <c r="B55" s="7"/>
      <c r="C55" s="10"/>
      <c r="D55" s="7"/>
      <c r="E55" s="7"/>
    </row>
    <row r="56" spans="1:5" ht="15.75">
      <c r="A56" s="9"/>
      <c r="B56" s="10"/>
      <c r="C56" s="10"/>
      <c r="D56" s="7"/>
      <c r="E56" s="7"/>
    </row>
    <row r="57" spans="1:5" ht="15.75">
      <c r="A57" s="9"/>
      <c r="B57" s="37"/>
      <c r="C57" s="37"/>
      <c r="D57" s="36"/>
      <c r="E57" s="7"/>
    </row>
    <row r="58" spans="1:5" ht="15.75">
      <c r="A58" s="9"/>
      <c r="B58" s="7"/>
      <c r="C58" s="7"/>
      <c r="D58" s="7"/>
      <c r="E58" s="7"/>
    </row>
    <row r="59" spans="1:5" ht="15.75">
      <c r="A59" s="9"/>
      <c r="B59" s="7"/>
      <c r="C59" s="7"/>
      <c r="D59" s="7"/>
      <c r="E59" s="7"/>
    </row>
    <row r="60" spans="1:5" ht="15.75">
      <c r="A60" s="9"/>
      <c r="B60" s="7"/>
      <c r="C60" s="7"/>
      <c r="D60" s="7"/>
      <c r="E60" s="7"/>
    </row>
    <row r="61" spans="1:5" ht="15.75">
      <c r="A61" s="9"/>
      <c r="B61" s="7"/>
      <c r="C61" s="7"/>
      <c r="D61" s="7"/>
      <c r="E61" s="7"/>
    </row>
    <row r="62" spans="1:5" ht="15.75">
      <c r="A62" s="38"/>
      <c r="B62" s="10"/>
      <c r="C62" s="10"/>
      <c r="D62" s="10"/>
      <c r="E62" s="10"/>
    </row>
    <row r="63" spans="1:5" ht="15.75">
      <c r="A63" s="38"/>
      <c r="B63" s="39"/>
      <c r="C63" s="39"/>
      <c r="D63" s="10"/>
      <c r="E63" s="10"/>
    </row>
    <row r="64" spans="1:5" ht="15.75">
      <c r="A64" s="38"/>
      <c r="B64" s="39"/>
      <c r="C64" s="39"/>
      <c r="D64" s="10"/>
      <c r="E64" s="10"/>
    </row>
    <row r="65" spans="1:5" ht="15.75">
      <c r="A65" s="38"/>
      <c r="B65" s="10"/>
      <c r="C65" s="10"/>
      <c r="D65" s="10"/>
      <c r="E65" s="10"/>
    </row>
    <row r="66" spans="1:5" ht="15.75">
      <c r="A66" s="38"/>
      <c r="B66" s="10"/>
      <c r="C66" s="13"/>
      <c r="D66" s="37"/>
      <c r="E66" s="10"/>
    </row>
    <row r="67" spans="1:5" ht="15.75">
      <c r="A67" s="38"/>
      <c r="B67" s="10"/>
      <c r="C67" s="10"/>
      <c r="D67" s="10"/>
      <c r="E67" s="10"/>
    </row>
    <row r="68" spans="1:5" ht="15.75">
      <c r="A68" s="35"/>
      <c r="B68" s="13"/>
      <c r="C68" s="13"/>
      <c r="D68" s="10"/>
      <c r="E68" s="10"/>
    </row>
    <row r="69" spans="1:5" ht="15.75">
      <c r="A69" s="38"/>
      <c r="B69" s="37"/>
      <c r="C69" s="37"/>
      <c r="D69" s="10"/>
      <c r="E69" s="10"/>
    </row>
    <row r="70" spans="1:5" ht="15.75">
      <c r="A70" s="38"/>
      <c r="B70" s="10"/>
      <c r="C70" s="10"/>
      <c r="D70" s="10"/>
      <c r="E70" s="10"/>
    </row>
    <row r="71" spans="1:5" ht="15.75">
      <c r="A71" s="38"/>
      <c r="B71" s="10"/>
      <c r="C71" s="10"/>
      <c r="D71" s="10"/>
      <c r="E71" s="10"/>
    </row>
    <row r="72" spans="1:5" ht="15.75">
      <c r="A72" s="38"/>
      <c r="B72" s="37"/>
      <c r="C72" s="37"/>
      <c r="D72" s="37"/>
      <c r="E72" s="10"/>
    </row>
    <row r="73" spans="1:5" ht="18.75" customHeight="1">
      <c r="A73" s="38"/>
      <c r="B73" s="10"/>
      <c r="C73" s="10"/>
      <c r="D73" s="10"/>
      <c r="E73" s="10"/>
    </row>
    <row r="74" spans="1:5" ht="18.75" customHeight="1">
      <c r="A74" s="38"/>
      <c r="B74" s="10"/>
      <c r="C74" s="10"/>
      <c r="D74" s="10"/>
      <c r="E74" s="10"/>
    </row>
    <row r="75" spans="1:5" ht="15.75">
      <c r="A75" s="38"/>
      <c r="B75" s="10"/>
      <c r="C75" s="10"/>
      <c r="D75" s="10"/>
      <c r="E75" s="10"/>
    </row>
    <row r="76" spans="1:5" ht="15.75">
      <c r="A76" s="38"/>
      <c r="B76" s="10"/>
      <c r="C76" s="10"/>
      <c r="D76" s="10"/>
      <c r="E76" s="10"/>
    </row>
    <row r="77" spans="1:5" ht="15.75">
      <c r="A77" s="38"/>
      <c r="B77" s="10"/>
      <c r="C77" s="10"/>
      <c r="D77" s="10"/>
      <c r="E77" s="10"/>
    </row>
    <row r="78" spans="1:5" ht="15.75">
      <c r="A78" s="38"/>
      <c r="B78" s="10"/>
      <c r="C78" s="10"/>
      <c r="D78" s="37"/>
      <c r="E78" s="10"/>
    </row>
    <row r="79" spans="1:5" ht="15.75">
      <c r="A79" s="38"/>
      <c r="B79" s="10"/>
      <c r="C79" s="10"/>
      <c r="D79" s="10"/>
      <c r="E79" s="10"/>
    </row>
    <row r="80" spans="1:5" ht="15.75">
      <c r="A80" s="38"/>
      <c r="B80" s="10"/>
      <c r="C80" s="10"/>
      <c r="D80" s="37"/>
      <c r="E80" s="10"/>
    </row>
    <row r="81" spans="1:5" ht="15.75">
      <c r="A81" s="38"/>
      <c r="B81" s="40"/>
      <c r="C81" s="40"/>
      <c r="D81" s="40"/>
      <c r="E81" s="41"/>
    </row>
    <row r="82" spans="1:5" ht="15.75">
      <c r="A82" s="38"/>
      <c r="B82" s="40"/>
      <c r="C82" s="42"/>
      <c r="D82" s="10"/>
      <c r="E82" s="41"/>
    </row>
    <row r="83" spans="1:5" ht="15.75">
      <c r="A83" s="38"/>
      <c r="B83" s="40"/>
      <c r="C83" s="42"/>
      <c r="D83" s="10"/>
      <c r="E83" s="41"/>
    </row>
    <row r="84" spans="1:5" ht="15.75">
      <c r="A84" s="38"/>
      <c r="B84" s="40"/>
      <c r="C84" s="40"/>
      <c r="D84" s="40"/>
      <c r="E84" s="41"/>
    </row>
    <row r="85" spans="1:5" ht="15.75">
      <c r="A85" s="38"/>
      <c r="B85" s="10"/>
      <c r="C85" s="10"/>
      <c r="D85" s="10"/>
      <c r="E85" s="10"/>
    </row>
    <row r="86" spans="1:5" ht="15.75">
      <c r="A86" s="35"/>
      <c r="B86" s="10"/>
      <c r="C86" s="10"/>
      <c r="D86" s="10"/>
      <c r="E86" s="10"/>
    </row>
    <row r="87" spans="1:5" ht="15.75">
      <c r="A87" s="38"/>
      <c r="B87" s="37"/>
      <c r="C87" s="37"/>
      <c r="D87" s="10"/>
      <c r="E87" s="10"/>
    </row>
    <row r="88" spans="1:5" ht="15.75">
      <c r="A88" s="38"/>
      <c r="B88" s="10"/>
      <c r="C88" s="10"/>
      <c r="D88" s="10"/>
      <c r="E88" s="10"/>
    </row>
    <row r="89" spans="1:5" ht="15.75">
      <c r="A89" s="38"/>
      <c r="B89" s="10"/>
      <c r="C89" s="10"/>
      <c r="D89" s="10"/>
      <c r="E89" s="10"/>
    </row>
    <row r="90" spans="1:5" ht="15.75">
      <c r="A90" s="43"/>
      <c r="B90" s="10"/>
      <c r="C90" s="10"/>
      <c r="D90" s="10"/>
      <c r="E90" s="10"/>
    </row>
    <row r="91" spans="1:5" ht="15.75">
      <c r="A91" s="38"/>
      <c r="B91" s="10"/>
      <c r="C91" s="10"/>
      <c r="D91" s="10"/>
      <c r="E91" s="10"/>
    </row>
    <row r="92" spans="1:5" ht="15.75">
      <c r="A92" s="38"/>
      <c r="B92" s="10"/>
      <c r="C92" s="10"/>
      <c r="D92" s="10"/>
      <c r="E92" s="10"/>
    </row>
    <row r="93" spans="1:5" ht="15.75">
      <c r="A93" s="38"/>
      <c r="B93" s="37"/>
      <c r="C93" s="37"/>
      <c r="D93" s="37"/>
      <c r="E93" s="10"/>
    </row>
    <row r="94" spans="1:5" ht="15.75">
      <c r="A94" s="38"/>
      <c r="B94" s="10"/>
      <c r="C94" s="10"/>
      <c r="D94" s="10"/>
      <c r="E94" s="10"/>
    </row>
    <row r="95" spans="1:5" ht="15.75">
      <c r="A95" s="38"/>
      <c r="B95" s="10"/>
      <c r="C95" s="10"/>
      <c r="D95" s="10"/>
      <c r="E95" s="10"/>
    </row>
    <row r="96" spans="1:5" ht="15.75">
      <c r="A96" s="38"/>
      <c r="B96" s="10"/>
      <c r="C96" s="10"/>
      <c r="D96" s="10"/>
      <c r="E96" s="10"/>
    </row>
    <row r="97" spans="1:5" ht="15.75">
      <c r="A97" s="38"/>
      <c r="B97" s="10"/>
      <c r="C97" s="10"/>
      <c r="D97" s="10"/>
      <c r="E97" s="10"/>
    </row>
    <row r="98" spans="1:5" ht="15.75">
      <c r="A98" s="38"/>
      <c r="B98" s="10"/>
      <c r="C98" s="10"/>
      <c r="D98" s="10"/>
      <c r="E98" s="10"/>
    </row>
    <row r="99" spans="1:5" ht="15.75">
      <c r="A99" s="38"/>
      <c r="B99" s="10"/>
      <c r="C99" s="10"/>
      <c r="D99" s="10"/>
      <c r="E99" s="10"/>
    </row>
    <row r="100" spans="1:5" ht="15.75">
      <c r="A100" s="38"/>
      <c r="B100" s="10"/>
      <c r="C100" s="10"/>
      <c r="D100" s="10"/>
      <c r="E100" s="10"/>
    </row>
    <row r="101" spans="1:5" ht="15.75">
      <c r="A101" s="38"/>
      <c r="B101" s="10"/>
      <c r="C101" s="10"/>
      <c r="D101" s="10"/>
      <c r="E101" s="10"/>
    </row>
    <row r="102" spans="1:5" ht="16.5" thickBot="1">
      <c r="A102" s="38"/>
      <c r="B102" s="10"/>
      <c r="C102" s="10"/>
      <c r="D102" s="44"/>
      <c r="E102" s="10"/>
    </row>
    <row r="103" spans="1:5" ht="16.5" thickTop="1">
      <c r="A103" s="38"/>
      <c r="B103" s="40"/>
      <c r="C103" s="40"/>
      <c r="D103" s="40"/>
      <c r="E103" s="41"/>
    </row>
    <row r="104" spans="1:5" ht="15.75">
      <c r="A104" s="38"/>
      <c r="B104" s="10"/>
      <c r="C104" s="10"/>
      <c r="D104" s="10"/>
      <c r="E104" s="10"/>
    </row>
    <row r="105" spans="1:5" ht="15.75">
      <c r="A105" s="38"/>
      <c r="B105" s="10"/>
      <c r="C105" s="10"/>
      <c r="D105" s="10"/>
      <c r="E105" s="10"/>
    </row>
    <row r="106" spans="1:5" ht="15.75">
      <c r="A106" s="38"/>
      <c r="B106" s="10"/>
      <c r="C106" s="10"/>
      <c r="D106" s="10"/>
      <c r="E106" s="10"/>
    </row>
    <row r="107" spans="1:5" ht="15.75">
      <c r="A107" s="38"/>
      <c r="B107" s="10"/>
      <c r="C107" s="10"/>
      <c r="D107" s="10"/>
      <c r="E107" s="10"/>
    </row>
    <row r="108" spans="1:5" ht="15.75">
      <c r="A108" s="38"/>
      <c r="B108" s="10"/>
      <c r="C108" s="10"/>
      <c r="D108" s="10"/>
      <c r="E108" s="10"/>
    </row>
    <row r="109" spans="1:5" ht="15.75">
      <c r="A109" s="38"/>
      <c r="B109" s="45"/>
      <c r="C109" s="10"/>
      <c r="D109" s="10"/>
      <c r="E109" s="10"/>
    </row>
    <row r="110" spans="1:5" ht="15.75">
      <c r="A110" s="38"/>
      <c r="B110" s="10"/>
      <c r="C110" s="10"/>
      <c r="D110" s="10"/>
      <c r="E110" s="10"/>
    </row>
    <row r="111" spans="1:5" ht="15.75">
      <c r="A111" s="38"/>
      <c r="B111" s="10"/>
      <c r="C111" s="10"/>
      <c r="D111" s="10"/>
      <c r="E111" s="10"/>
    </row>
    <row r="112" spans="1:5" ht="15.75">
      <c r="A112" s="38"/>
      <c r="B112" s="10"/>
      <c r="C112" s="10"/>
      <c r="D112" s="10"/>
      <c r="E112" s="10"/>
    </row>
    <row r="113" spans="1:5" ht="15.75">
      <c r="A113" s="38"/>
      <c r="B113" s="45"/>
      <c r="C113" s="10"/>
      <c r="D113" s="10"/>
      <c r="E113" s="10"/>
    </row>
    <row r="114" spans="1:5" ht="15.75">
      <c r="A114" s="38"/>
      <c r="B114" s="10"/>
      <c r="C114" s="10"/>
      <c r="D114" s="10"/>
      <c r="E114" s="10"/>
    </row>
    <row r="115" spans="1:5" ht="15.75">
      <c r="A115" s="38"/>
      <c r="B115" s="45"/>
      <c r="C115" s="10"/>
      <c r="D115" s="10"/>
      <c r="E115" s="10"/>
    </row>
    <row r="116" spans="1:5" ht="15.75">
      <c r="A116" s="38"/>
      <c r="B116" s="10"/>
      <c r="C116" s="10"/>
      <c r="D116" s="10"/>
      <c r="E116" s="10"/>
    </row>
    <row r="117" spans="1:5" ht="15.75">
      <c r="A117" s="38"/>
      <c r="B117" s="10"/>
      <c r="C117" s="42"/>
      <c r="D117" s="10"/>
      <c r="E117" s="10"/>
    </row>
    <row r="118" spans="1:5" ht="15.75">
      <c r="A118" s="38"/>
      <c r="B118" s="40"/>
      <c r="C118" s="40"/>
      <c r="D118" s="40"/>
      <c r="E118" s="41"/>
    </row>
    <row r="119" spans="1:5" ht="15.75">
      <c r="A119" s="38"/>
      <c r="B119" s="10"/>
      <c r="C119" s="10"/>
      <c r="D119" s="10"/>
      <c r="E119" s="10"/>
    </row>
    <row r="120" spans="1:5" ht="15.75">
      <c r="A120" s="38"/>
      <c r="B120" s="40"/>
      <c r="C120" s="40"/>
      <c r="D120" s="40"/>
      <c r="E120" s="41"/>
    </row>
    <row r="121" spans="1:5" ht="15.75">
      <c r="A121" s="46"/>
      <c r="B121" s="47"/>
      <c r="C121" s="47"/>
      <c r="D121" s="47"/>
      <c r="E121" s="47"/>
    </row>
    <row r="122" spans="1:5" ht="15.75">
      <c r="A122" s="46"/>
      <c r="B122" s="47"/>
      <c r="C122" s="47"/>
      <c r="D122" s="47"/>
      <c r="E122" s="47"/>
    </row>
    <row r="123" spans="1:5" ht="15.75">
      <c r="A123" s="46"/>
      <c r="B123" s="47"/>
      <c r="C123" s="47"/>
      <c r="D123" s="47"/>
      <c r="E123" s="47"/>
    </row>
    <row r="124" spans="1:5" ht="15.75">
      <c r="A124" s="46"/>
      <c r="B124" s="47"/>
      <c r="C124" s="47"/>
      <c r="D124" s="47"/>
      <c r="E124" s="47"/>
    </row>
    <row r="125" spans="1:5" ht="15.75">
      <c r="A125" s="46"/>
      <c r="B125" s="47"/>
      <c r="C125" s="47"/>
      <c r="D125" s="47"/>
      <c r="E125" s="47"/>
    </row>
    <row r="126" spans="1:5" ht="15.75">
      <c r="A126" s="46"/>
      <c r="B126" s="47"/>
      <c r="C126" s="47"/>
      <c r="D126" s="47"/>
      <c r="E126" s="47"/>
    </row>
    <row r="127" spans="1:5" ht="15.75">
      <c r="A127" s="46"/>
      <c r="B127" s="47"/>
      <c r="C127" s="47"/>
      <c r="D127" s="47"/>
      <c r="E127" s="47"/>
    </row>
    <row r="128" spans="1:5" ht="15.75">
      <c r="A128" s="46"/>
      <c r="B128" s="47"/>
      <c r="C128" s="47"/>
      <c r="D128" s="47"/>
      <c r="E128" s="47"/>
    </row>
    <row r="129" spans="1:5" ht="15.75">
      <c r="A129" s="46"/>
      <c r="B129" s="47"/>
      <c r="C129" s="47"/>
      <c r="D129" s="47"/>
      <c r="E129" s="47"/>
    </row>
    <row r="130" spans="1:5" ht="15.75">
      <c r="A130" s="46"/>
      <c r="B130" s="47"/>
      <c r="C130" s="47"/>
      <c r="D130" s="47"/>
      <c r="E130" s="47"/>
    </row>
    <row r="131" spans="1:5" ht="15.75">
      <c r="A131" s="46"/>
      <c r="B131" s="47"/>
      <c r="C131" s="47"/>
      <c r="D131" s="47"/>
      <c r="E131" s="47"/>
    </row>
    <row r="132" spans="1:5" ht="15.75">
      <c r="A132" s="46"/>
      <c r="B132" s="47"/>
      <c r="C132" s="47"/>
      <c r="D132" s="47"/>
      <c r="E132" s="47"/>
    </row>
    <row r="133" spans="1:5" ht="15.75">
      <c r="A133" s="46"/>
      <c r="B133" s="47"/>
      <c r="C133" s="47"/>
      <c r="D133" s="47"/>
      <c r="E133" s="47"/>
    </row>
    <row r="134" spans="1:5" ht="15.75">
      <c r="A134" s="46"/>
      <c r="B134" s="47"/>
      <c r="C134" s="47"/>
      <c r="D134" s="47"/>
      <c r="E134" s="47"/>
    </row>
    <row r="135" spans="1:5" ht="15.75">
      <c r="A135" s="46"/>
      <c r="B135" s="47"/>
      <c r="C135" s="47"/>
      <c r="D135" s="47"/>
      <c r="E135" s="47"/>
    </row>
    <row r="136" spans="1:5" ht="15.75">
      <c r="A136" s="46"/>
      <c r="B136" s="47"/>
      <c r="C136" s="47"/>
      <c r="D136" s="47"/>
      <c r="E136" s="47"/>
    </row>
    <row r="137" spans="1:5" ht="15.75">
      <c r="A137" s="46"/>
      <c r="B137" s="47"/>
      <c r="C137" s="47"/>
      <c r="D137" s="47"/>
      <c r="E137" s="47"/>
    </row>
    <row r="138" spans="1:5" ht="15.75">
      <c r="A138" s="46"/>
      <c r="B138" s="47"/>
      <c r="C138" s="47"/>
      <c r="D138" s="47"/>
      <c r="E138" s="47"/>
    </row>
    <row r="139" spans="1:5" ht="15.75">
      <c r="A139" s="46"/>
      <c r="B139" s="47"/>
      <c r="C139" s="47"/>
      <c r="D139" s="47"/>
      <c r="E139" s="47"/>
    </row>
    <row r="140" spans="1:5" ht="15.75">
      <c r="A140" s="46"/>
      <c r="B140" s="47"/>
      <c r="C140" s="47"/>
      <c r="D140" s="47"/>
      <c r="E140" s="47"/>
    </row>
  </sheetData>
  <sheetProtection/>
  <mergeCells count="4">
    <mergeCell ref="A1:D1"/>
    <mergeCell ref="B2:D2"/>
    <mergeCell ref="B3:D3"/>
    <mergeCell ref="D32:D33"/>
  </mergeCells>
  <printOptions horizontalCentered="1" verticalCentered="1"/>
  <pageMargins left="0.5" right="0.5" top="0.5" bottom="0.18" header="0.19" footer="0.26"/>
  <pageSetup horizontalDpi="300" verticalDpi="300" orientation="landscape" r:id="rId1"/>
  <headerFooter alignWithMargins="0">
    <oddHeader>&amp;C&amp;"Arial,Bold"&amp;14Department Costs Analysis&amp;R&amp;D</oddHeader>
  </headerFooter>
  <rowBreaks count="1" manualBreakCount="1">
    <brk id="6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40"/>
  <sheetViews>
    <sheetView zoomScaleSheetLayoutView="100" zoomScalePageLayoutView="0" workbookViewId="0" topLeftCell="A1">
      <selection activeCell="F39" sqref="F39"/>
    </sheetView>
  </sheetViews>
  <sheetFormatPr defaultColWidth="8.8515625" defaultRowHeight="12.75"/>
  <cols>
    <col min="1" max="1" width="75.00390625" style="3" bestFit="1" customWidth="1"/>
    <col min="2" max="2" width="17.140625" style="26" customWidth="1"/>
    <col min="3" max="3" width="16.00390625" style="26" customWidth="1"/>
    <col min="4" max="4" width="15.00390625" style="26" bestFit="1" customWidth="1"/>
    <col min="5" max="5" width="11.7109375" style="26" customWidth="1"/>
    <col min="6" max="16384" width="8.8515625" style="3" customWidth="1"/>
  </cols>
  <sheetData>
    <row r="1" spans="1:5" ht="21" customHeight="1">
      <c r="A1" s="59" t="s">
        <v>30</v>
      </c>
      <c r="B1" s="59"/>
      <c r="C1" s="59"/>
      <c r="D1" s="59"/>
      <c r="E1" s="2"/>
    </row>
    <row r="2" spans="1:5" ht="15" customHeight="1">
      <c r="A2" s="4" t="s">
        <v>3</v>
      </c>
      <c r="B2" s="60" t="s">
        <v>40</v>
      </c>
      <c r="C2" s="61"/>
      <c r="D2" s="62"/>
      <c r="E2" s="5"/>
    </row>
    <row r="3" spans="1:5" ht="15" customHeight="1">
      <c r="A3" s="4" t="s">
        <v>4</v>
      </c>
      <c r="B3" s="63"/>
      <c r="C3" s="64"/>
      <c r="D3" s="65"/>
      <c r="E3" s="6"/>
    </row>
    <row r="4" spans="1:5" ht="15" customHeight="1">
      <c r="A4" s="4" t="s">
        <v>19</v>
      </c>
      <c r="B4" s="49">
        <v>2055</v>
      </c>
      <c r="C4" s="7"/>
      <c r="D4" s="8"/>
      <c r="E4" s="7"/>
    </row>
    <row r="5" spans="1:5" ht="15" customHeight="1">
      <c r="A5" s="4" t="s">
        <v>20</v>
      </c>
      <c r="B5" s="49">
        <v>492</v>
      </c>
      <c r="C5" s="7"/>
      <c r="D5" s="8"/>
      <c r="E5" s="7"/>
    </row>
    <row r="6" spans="1:5" ht="15" customHeight="1">
      <c r="A6" s="56" t="s">
        <v>32</v>
      </c>
      <c r="B6" s="57"/>
      <c r="C6" s="7"/>
      <c r="D6" s="8"/>
      <c r="E6" s="7"/>
    </row>
    <row r="7" spans="1:5" ht="15.75">
      <c r="A7" s="11" t="s">
        <v>35</v>
      </c>
      <c r="B7" s="12" t="s">
        <v>1</v>
      </c>
      <c r="C7" s="12" t="s">
        <v>2</v>
      </c>
      <c r="D7" s="12" t="s">
        <v>12</v>
      </c>
      <c r="E7" s="13"/>
    </row>
    <row r="8" spans="1:5" ht="15" customHeight="1">
      <c r="A8" s="14" t="s">
        <v>23</v>
      </c>
      <c r="B8" s="15">
        <v>1385986</v>
      </c>
      <c r="C8" s="15">
        <v>175564</v>
      </c>
      <c r="D8" s="1">
        <f aca="true" t="shared" si="0" ref="D8:D14">B8+C8</f>
        <v>1561550</v>
      </c>
      <c r="E8" s="7"/>
    </row>
    <row r="9" spans="1:5" ht="15" customHeight="1">
      <c r="A9" s="50"/>
      <c r="B9" s="51"/>
      <c r="C9" s="51"/>
      <c r="D9" s="52"/>
      <c r="E9" s="7"/>
    </row>
    <row r="10" spans="1:5" ht="15" customHeight="1">
      <c r="A10" s="14" t="s">
        <v>5</v>
      </c>
      <c r="B10" s="15">
        <f>20000+30215</f>
        <v>50215</v>
      </c>
      <c r="C10" s="15">
        <f>7138+5555</f>
        <v>12693</v>
      </c>
      <c r="D10" s="1">
        <f t="shared" si="0"/>
        <v>62908</v>
      </c>
      <c r="E10" s="7"/>
    </row>
    <row r="11" spans="1:5" ht="15" customHeight="1">
      <c r="A11" s="14" t="s">
        <v>9</v>
      </c>
      <c r="B11" s="15">
        <v>109253</v>
      </c>
      <c r="C11" s="15">
        <v>21550</v>
      </c>
      <c r="D11" s="1">
        <f t="shared" si="0"/>
        <v>130803</v>
      </c>
      <c r="E11" s="7"/>
    </row>
    <row r="12" spans="1:5" ht="15" customHeight="1">
      <c r="A12" s="50"/>
      <c r="B12" s="51"/>
      <c r="C12" s="51"/>
      <c r="D12" s="52"/>
      <c r="E12" s="7"/>
    </row>
    <row r="13" spans="1:5" ht="15" customHeight="1">
      <c r="A13" s="14" t="s">
        <v>27</v>
      </c>
      <c r="B13" s="15"/>
      <c r="C13" s="15"/>
      <c r="D13" s="1">
        <f t="shared" si="0"/>
        <v>0</v>
      </c>
      <c r="E13" s="7"/>
    </row>
    <row r="14" spans="1:5" ht="15" customHeight="1">
      <c r="A14" s="14" t="s">
        <v>6</v>
      </c>
      <c r="B14" s="15">
        <v>5396</v>
      </c>
      <c r="C14" s="15"/>
      <c r="D14" s="1">
        <f t="shared" si="0"/>
        <v>5396</v>
      </c>
      <c r="E14" s="7"/>
    </row>
    <row r="15" spans="1:5" ht="9.75" customHeight="1">
      <c r="A15" s="17"/>
      <c r="B15" s="18"/>
      <c r="C15" s="18"/>
      <c r="D15" s="19"/>
      <c r="E15" s="7"/>
    </row>
    <row r="16" spans="1:5" ht="15" customHeight="1">
      <c r="A16" s="20" t="s">
        <v>26</v>
      </c>
      <c r="B16" s="15"/>
      <c r="C16" s="15"/>
      <c r="D16" s="1">
        <f>B16+C16</f>
        <v>0</v>
      </c>
      <c r="E16" s="7"/>
    </row>
    <row r="17" spans="1:5" ht="15" customHeight="1">
      <c r="A17" s="20" t="s">
        <v>8</v>
      </c>
      <c r="B17" s="15">
        <v>5262</v>
      </c>
      <c r="C17" s="15"/>
      <c r="D17" s="1">
        <f>B17+C17</f>
        <v>5262</v>
      </c>
      <c r="E17" s="7"/>
    </row>
    <row r="18" spans="1:5" ht="15" customHeight="1">
      <c r="A18" s="20" t="s">
        <v>11</v>
      </c>
      <c r="B18" s="15"/>
      <c r="C18" s="15"/>
      <c r="D18" s="1">
        <f>B18+C18</f>
        <v>0</v>
      </c>
      <c r="E18" s="7"/>
    </row>
    <row r="19" spans="1:5" ht="15" customHeight="1">
      <c r="A19" s="20" t="s">
        <v>10</v>
      </c>
      <c r="B19" s="15"/>
      <c r="C19" s="15"/>
      <c r="D19" s="1">
        <f>B19+C19</f>
        <v>0</v>
      </c>
      <c r="E19" s="7"/>
    </row>
    <row r="20" spans="1:5" ht="15" customHeight="1">
      <c r="A20" s="20" t="s">
        <v>13</v>
      </c>
      <c r="B20" s="15"/>
      <c r="C20" s="15"/>
      <c r="D20" s="1">
        <f>B20+C20</f>
        <v>0</v>
      </c>
      <c r="E20" s="7"/>
    </row>
    <row r="21" spans="1:5" ht="9.75" customHeight="1">
      <c r="A21" s="17"/>
      <c r="B21" s="18"/>
      <c r="C21" s="18"/>
      <c r="D21" s="21">
        <f>SUM(D8:D20)</f>
        <v>1765919</v>
      </c>
      <c r="E21" s="7"/>
    </row>
    <row r="22" spans="1:5" ht="15" customHeight="1">
      <c r="A22" s="22" t="s">
        <v>22</v>
      </c>
      <c r="B22" s="18"/>
      <c r="C22" s="18"/>
      <c r="D22" s="48">
        <f>(D8+D9+D10+D11+D12+D13+D14+D16+D17+D18+D19+D20)</f>
        <v>1765919</v>
      </c>
      <c r="E22" s="7"/>
    </row>
    <row r="23" spans="1:5" ht="9.75" customHeight="1">
      <c r="A23" s="23"/>
      <c r="B23" s="18"/>
      <c r="C23" s="18"/>
      <c r="D23" s="24"/>
      <c r="E23" s="7"/>
    </row>
    <row r="24" spans="1:5" ht="15" customHeight="1">
      <c r="A24" s="20" t="s">
        <v>14</v>
      </c>
      <c r="B24" s="18"/>
      <c r="C24" s="18"/>
      <c r="D24" s="16"/>
      <c r="E24" s="7"/>
    </row>
    <row r="25" spans="1:5" ht="15" customHeight="1">
      <c r="A25" s="20" t="s">
        <v>29</v>
      </c>
      <c r="B25" s="18"/>
      <c r="C25" s="18"/>
      <c r="D25" s="16"/>
      <c r="E25" s="7"/>
    </row>
    <row r="26" spans="1:5" ht="9.75" customHeight="1">
      <c r="A26" s="17"/>
      <c r="B26" s="18"/>
      <c r="C26" s="18"/>
      <c r="D26" s="24">
        <v>0</v>
      </c>
      <c r="E26" s="7"/>
    </row>
    <row r="27" spans="1:5" ht="15" customHeight="1">
      <c r="A27" s="54" t="s">
        <v>28</v>
      </c>
      <c r="B27" s="18"/>
      <c r="C27" s="18"/>
      <c r="D27" s="1">
        <f>D22-(D25+D24)</f>
        <v>1765919</v>
      </c>
      <c r="E27" s="7"/>
    </row>
    <row r="28" spans="1:5" ht="15" customHeight="1">
      <c r="A28" s="54" t="s">
        <v>21</v>
      </c>
      <c r="B28" s="18"/>
      <c r="C28" s="18"/>
      <c r="D28" s="18"/>
      <c r="E28" s="7"/>
    </row>
    <row r="29" spans="1:5" ht="9.75" customHeight="1">
      <c r="A29" s="17"/>
      <c r="B29" s="18"/>
      <c r="C29" s="18"/>
      <c r="D29" s="53"/>
      <c r="E29" s="7"/>
    </row>
    <row r="30" spans="1:5" ht="15" customHeight="1">
      <c r="A30" s="20" t="s">
        <v>31</v>
      </c>
      <c r="B30" s="18" t="s">
        <v>7</v>
      </c>
      <c r="C30" s="18"/>
      <c r="D30" s="25">
        <v>1806</v>
      </c>
      <c r="E30" s="7"/>
    </row>
    <row r="31" spans="1:5" ht="9.75" customHeight="1">
      <c r="A31" s="23"/>
      <c r="B31" s="18"/>
      <c r="C31" s="18"/>
      <c r="D31" s="24"/>
      <c r="E31" s="7"/>
    </row>
    <row r="32" spans="1:4" ht="15" customHeight="1">
      <c r="A32" s="22" t="s">
        <v>15</v>
      </c>
      <c r="B32" s="18"/>
      <c r="C32" s="18"/>
      <c r="D32" s="66">
        <f>(D27/D30)</f>
        <v>977.8067552602437</v>
      </c>
    </row>
    <row r="33" spans="1:4" ht="15" customHeight="1">
      <c r="A33" s="22" t="s">
        <v>16</v>
      </c>
      <c r="B33" s="18"/>
      <c r="C33" s="18"/>
      <c r="D33" s="67"/>
    </row>
    <row r="34" spans="1:4" ht="9.75" customHeight="1">
      <c r="A34" s="23"/>
      <c r="B34" s="27"/>
      <c r="C34" s="27"/>
      <c r="D34" s="28"/>
    </row>
    <row r="35" spans="1:4" ht="15" customHeight="1">
      <c r="A35" s="29" t="s">
        <v>17</v>
      </c>
      <c r="B35" s="18"/>
      <c r="C35" s="18"/>
      <c r="D35" s="30">
        <v>80966</v>
      </c>
    </row>
    <row r="36" spans="1:4" ht="9" customHeight="1">
      <c r="A36" s="23"/>
      <c r="B36" s="27"/>
      <c r="C36" s="27"/>
      <c r="D36" s="28"/>
    </row>
    <row r="37" spans="1:4" ht="15" customHeight="1">
      <c r="A37" s="29" t="s">
        <v>18</v>
      </c>
      <c r="B37" s="18"/>
      <c r="C37" s="18"/>
      <c r="D37" s="30">
        <v>85470</v>
      </c>
    </row>
    <row r="38" spans="1:4" ht="9.75" customHeight="1">
      <c r="A38" s="23"/>
      <c r="B38" s="27"/>
      <c r="C38" s="27"/>
      <c r="D38" s="28"/>
    </row>
    <row r="39" spans="1:4" ht="15" customHeight="1">
      <c r="A39" s="22" t="s">
        <v>24</v>
      </c>
      <c r="B39" s="18"/>
      <c r="C39" s="18"/>
      <c r="D39" s="24"/>
    </row>
    <row r="40" spans="1:4" ht="15" customHeight="1">
      <c r="A40" s="55" t="s">
        <v>25</v>
      </c>
      <c r="B40" s="31"/>
      <c r="C40" s="31"/>
      <c r="D40" s="58">
        <f>D22/101017151</f>
        <v>0.017481377988971397</v>
      </c>
    </row>
    <row r="41" spans="1:4" ht="9" customHeight="1">
      <c r="A41" s="32"/>
      <c r="B41" s="33"/>
      <c r="C41" s="33"/>
      <c r="D41" s="34"/>
    </row>
    <row r="42" spans="1:5" ht="15.75">
      <c r="A42" s="35"/>
      <c r="B42" s="13"/>
      <c r="C42" s="13"/>
      <c r="D42" s="10"/>
      <c r="E42" s="10"/>
    </row>
    <row r="43" spans="1:5" ht="15.75">
      <c r="A43" s="9"/>
      <c r="B43" s="36"/>
      <c r="C43" s="36"/>
      <c r="D43" s="7"/>
      <c r="E43" s="7"/>
    </row>
    <row r="44" spans="1:5" ht="15.75">
      <c r="A44" s="9"/>
      <c r="B44" s="7"/>
      <c r="C44" s="10"/>
      <c r="D44" s="7"/>
      <c r="E44" s="7"/>
    </row>
    <row r="45" spans="1:5" ht="15.75">
      <c r="A45" s="9"/>
      <c r="B45" s="10"/>
      <c r="C45" s="10"/>
      <c r="D45" s="7"/>
      <c r="E45" s="7"/>
    </row>
    <row r="46" spans="1:5" ht="15.75">
      <c r="A46" s="9"/>
      <c r="B46" s="36"/>
      <c r="C46" s="36"/>
      <c r="D46" s="36"/>
      <c r="E46" s="7"/>
    </row>
    <row r="47" spans="1:5" ht="15.75">
      <c r="A47" s="9"/>
      <c r="B47" s="7"/>
      <c r="C47" s="7"/>
      <c r="D47" s="7"/>
      <c r="E47" s="7"/>
    </row>
    <row r="48" spans="1:5" ht="15.75">
      <c r="A48" s="9"/>
      <c r="B48" s="7"/>
      <c r="C48" s="7"/>
      <c r="D48" s="7"/>
      <c r="E48" s="7"/>
    </row>
    <row r="49" spans="1:5" ht="15.75">
      <c r="A49" s="9"/>
      <c r="B49" s="7"/>
      <c r="C49" s="7"/>
      <c r="D49" s="10"/>
      <c r="E49" s="7"/>
    </row>
    <row r="50" spans="1:5" ht="15.75">
      <c r="A50" s="9"/>
      <c r="B50" s="7"/>
      <c r="C50" s="7"/>
      <c r="D50" s="10"/>
      <c r="E50" s="7"/>
    </row>
    <row r="51" spans="1:5" ht="15.75">
      <c r="A51" s="9"/>
      <c r="B51" s="7"/>
      <c r="C51" s="7"/>
      <c r="D51" s="37"/>
      <c r="E51" s="7"/>
    </row>
    <row r="52" spans="1:5" ht="15.75">
      <c r="A52" s="9"/>
      <c r="B52" s="7"/>
      <c r="C52" s="7"/>
      <c r="D52" s="7"/>
      <c r="E52" s="7"/>
    </row>
    <row r="53" spans="1:5" ht="15.75">
      <c r="A53" s="35"/>
      <c r="B53" s="13"/>
      <c r="C53" s="13"/>
      <c r="D53" s="10"/>
      <c r="E53" s="10"/>
    </row>
    <row r="54" spans="1:5" ht="15" customHeight="1">
      <c r="A54" s="9"/>
      <c r="B54" s="36"/>
      <c r="C54" s="36"/>
      <c r="D54" s="7"/>
      <c r="E54" s="7"/>
    </row>
    <row r="55" spans="1:5" ht="15.75">
      <c r="A55" s="9"/>
      <c r="B55" s="7"/>
      <c r="C55" s="10"/>
      <c r="D55" s="7"/>
      <c r="E55" s="7"/>
    </row>
    <row r="56" spans="1:5" ht="15.75">
      <c r="A56" s="9"/>
      <c r="B56" s="10"/>
      <c r="C56" s="10"/>
      <c r="D56" s="7"/>
      <c r="E56" s="7"/>
    </row>
    <row r="57" spans="1:5" ht="15.75">
      <c r="A57" s="9"/>
      <c r="B57" s="37"/>
      <c r="C57" s="37"/>
      <c r="D57" s="36"/>
      <c r="E57" s="7"/>
    </row>
    <row r="58" spans="1:5" ht="15.75">
      <c r="A58" s="9"/>
      <c r="B58" s="7"/>
      <c r="C58" s="7"/>
      <c r="D58" s="7"/>
      <c r="E58" s="7"/>
    </row>
    <row r="59" spans="1:5" ht="15.75">
      <c r="A59" s="9"/>
      <c r="B59" s="7"/>
      <c r="C59" s="7"/>
      <c r="D59" s="7"/>
      <c r="E59" s="7"/>
    </row>
    <row r="60" spans="1:5" ht="15.75">
      <c r="A60" s="9"/>
      <c r="B60" s="7"/>
      <c r="C60" s="7"/>
      <c r="D60" s="7"/>
      <c r="E60" s="7"/>
    </row>
    <row r="61" spans="1:5" ht="15.75">
      <c r="A61" s="9"/>
      <c r="B61" s="7"/>
      <c r="C61" s="7"/>
      <c r="D61" s="7"/>
      <c r="E61" s="7"/>
    </row>
    <row r="62" spans="1:5" ht="15.75">
      <c r="A62" s="38"/>
      <c r="B62" s="10"/>
      <c r="C62" s="10"/>
      <c r="D62" s="10"/>
      <c r="E62" s="10"/>
    </row>
    <row r="63" spans="1:5" ht="15.75">
      <c r="A63" s="38"/>
      <c r="B63" s="39"/>
      <c r="C63" s="39"/>
      <c r="D63" s="10"/>
      <c r="E63" s="10"/>
    </row>
    <row r="64" spans="1:5" ht="15.75">
      <c r="A64" s="38"/>
      <c r="B64" s="39"/>
      <c r="C64" s="39"/>
      <c r="D64" s="10"/>
      <c r="E64" s="10"/>
    </row>
    <row r="65" spans="1:5" ht="15.75">
      <c r="A65" s="38"/>
      <c r="B65" s="10"/>
      <c r="C65" s="10"/>
      <c r="D65" s="10"/>
      <c r="E65" s="10"/>
    </row>
    <row r="66" spans="1:5" ht="15.75">
      <c r="A66" s="38"/>
      <c r="B66" s="10"/>
      <c r="C66" s="13"/>
      <c r="D66" s="37"/>
      <c r="E66" s="10"/>
    </row>
    <row r="67" spans="1:5" ht="15.75">
      <c r="A67" s="38"/>
      <c r="B67" s="10"/>
      <c r="C67" s="10"/>
      <c r="D67" s="10"/>
      <c r="E67" s="10"/>
    </row>
    <row r="68" spans="1:5" ht="15.75">
      <c r="A68" s="35"/>
      <c r="B68" s="13"/>
      <c r="C68" s="13"/>
      <c r="D68" s="10"/>
      <c r="E68" s="10"/>
    </row>
    <row r="69" spans="1:5" ht="15.75">
      <c r="A69" s="38"/>
      <c r="B69" s="37"/>
      <c r="C69" s="37"/>
      <c r="D69" s="10"/>
      <c r="E69" s="10"/>
    </row>
    <row r="70" spans="1:5" ht="15.75">
      <c r="A70" s="38"/>
      <c r="B70" s="10"/>
      <c r="C70" s="10"/>
      <c r="D70" s="10"/>
      <c r="E70" s="10"/>
    </row>
    <row r="71" spans="1:5" ht="15.75">
      <c r="A71" s="38"/>
      <c r="B71" s="10"/>
      <c r="C71" s="10"/>
      <c r="D71" s="10"/>
      <c r="E71" s="10"/>
    </row>
    <row r="72" spans="1:5" ht="15.75">
      <c r="A72" s="38"/>
      <c r="B72" s="37"/>
      <c r="C72" s="37"/>
      <c r="D72" s="37"/>
      <c r="E72" s="10"/>
    </row>
    <row r="73" spans="1:5" ht="18.75" customHeight="1">
      <c r="A73" s="38"/>
      <c r="B73" s="10"/>
      <c r="C73" s="10"/>
      <c r="D73" s="10"/>
      <c r="E73" s="10"/>
    </row>
    <row r="74" spans="1:5" ht="18.75" customHeight="1">
      <c r="A74" s="38"/>
      <c r="B74" s="10"/>
      <c r="C74" s="10"/>
      <c r="D74" s="10"/>
      <c r="E74" s="10"/>
    </row>
    <row r="75" spans="1:5" ht="15.75">
      <c r="A75" s="38"/>
      <c r="B75" s="10"/>
      <c r="C75" s="10"/>
      <c r="D75" s="10"/>
      <c r="E75" s="10"/>
    </row>
    <row r="76" spans="1:5" ht="15.75">
      <c r="A76" s="38"/>
      <c r="B76" s="10"/>
      <c r="C76" s="10"/>
      <c r="D76" s="10"/>
      <c r="E76" s="10"/>
    </row>
    <row r="77" spans="1:5" ht="15.75">
      <c r="A77" s="38"/>
      <c r="B77" s="10"/>
      <c r="C77" s="10"/>
      <c r="D77" s="10"/>
      <c r="E77" s="10"/>
    </row>
    <row r="78" spans="1:5" ht="15.75">
      <c r="A78" s="38"/>
      <c r="B78" s="10"/>
      <c r="C78" s="10"/>
      <c r="D78" s="37"/>
      <c r="E78" s="10"/>
    </row>
    <row r="79" spans="1:5" ht="15.75">
      <c r="A79" s="38"/>
      <c r="B79" s="10"/>
      <c r="C79" s="10"/>
      <c r="D79" s="10"/>
      <c r="E79" s="10"/>
    </row>
    <row r="80" spans="1:5" ht="15.75">
      <c r="A80" s="38"/>
      <c r="B80" s="10"/>
      <c r="C80" s="10"/>
      <c r="D80" s="37"/>
      <c r="E80" s="10"/>
    </row>
    <row r="81" spans="1:5" ht="15.75">
      <c r="A81" s="38"/>
      <c r="B81" s="40"/>
      <c r="C81" s="40"/>
      <c r="D81" s="40"/>
      <c r="E81" s="41"/>
    </row>
    <row r="82" spans="1:5" ht="15.75">
      <c r="A82" s="38"/>
      <c r="B82" s="40"/>
      <c r="C82" s="42"/>
      <c r="D82" s="10"/>
      <c r="E82" s="41"/>
    </row>
    <row r="83" spans="1:5" ht="15.75">
      <c r="A83" s="38"/>
      <c r="B83" s="40"/>
      <c r="C83" s="42"/>
      <c r="D83" s="10"/>
      <c r="E83" s="41"/>
    </row>
    <row r="84" spans="1:5" ht="15.75">
      <c r="A84" s="38"/>
      <c r="B84" s="40"/>
      <c r="C84" s="40"/>
      <c r="D84" s="40"/>
      <c r="E84" s="41"/>
    </row>
    <row r="85" spans="1:5" ht="15.75">
      <c r="A85" s="38"/>
      <c r="B85" s="10"/>
      <c r="C85" s="10"/>
      <c r="D85" s="10"/>
      <c r="E85" s="10"/>
    </row>
    <row r="86" spans="1:5" ht="15.75">
      <c r="A86" s="35"/>
      <c r="B86" s="10"/>
      <c r="C86" s="10"/>
      <c r="D86" s="10"/>
      <c r="E86" s="10"/>
    </row>
    <row r="87" spans="1:5" ht="15.75">
      <c r="A87" s="38"/>
      <c r="B87" s="37"/>
      <c r="C87" s="37"/>
      <c r="D87" s="10"/>
      <c r="E87" s="10"/>
    </row>
    <row r="88" spans="1:5" ht="15.75">
      <c r="A88" s="38"/>
      <c r="B88" s="10"/>
      <c r="C88" s="10"/>
      <c r="D88" s="10"/>
      <c r="E88" s="10"/>
    </row>
    <row r="89" spans="1:5" ht="15.75">
      <c r="A89" s="38"/>
      <c r="B89" s="10"/>
      <c r="C89" s="10"/>
      <c r="D89" s="10"/>
      <c r="E89" s="10"/>
    </row>
    <row r="90" spans="1:5" ht="15.75">
      <c r="A90" s="43"/>
      <c r="B90" s="10"/>
      <c r="C90" s="10"/>
      <c r="D90" s="10"/>
      <c r="E90" s="10"/>
    </row>
    <row r="91" spans="1:5" ht="15.75">
      <c r="A91" s="38"/>
      <c r="B91" s="10"/>
      <c r="C91" s="10"/>
      <c r="D91" s="10"/>
      <c r="E91" s="10"/>
    </row>
    <row r="92" spans="1:5" ht="15.75">
      <c r="A92" s="38"/>
      <c r="B92" s="10"/>
      <c r="C92" s="10"/>
      <c r="D92" s="10"/>
      <c r="E92" s="10"/>
    </row>
    <row r="93" spans="1:5" ht="15.75">
      <c r="A93" s="38"/>
      <c r="B93" s="37"/>
      <c r="C93" s="37"/>
      <c r="D93" s="37"/>
      <c r="E93" s="10"/>
    </row>
    <row r="94" spans="1:5" ht="15.75">
      <c r="A94" s="38"/>
      <c r="B94" s="10"/>
      <c r="C94" s="10"/>
      <c r="D94" s="10"/>
      <c r="E94" s="10"/>
    </row>
    <row r="95" spans="1:5" ht="15.75">
      <c r="A95" s="38"/>
      <c r="B95" s="10"/>
      <c r="C95" s="10"/>
      <c r="D95" s="10"/>
      <c r="E95" s="10"/>
    </row>
    <row r="96" spans="1:5" ht="15.75">
      <c r="A96" s="38"/>
      <c r="B96" s="10"/>
      <c r="C96" s="10"/>
      <c r="D96" s="10"/>
      <c r="E96" s="10"/>
    </row>
    <row r="97" spans="1:5" ht="15.75">
      <c r="A97" s="38"/>
      <c r="B97" s="10"/>
      <c r="C97" s="10"/>
      <c r="D97" s="10"/>
      <c r="E97" s="10"/>
    </row>
    <row r="98" spans="1:5" ht="15.75">
      <c r="A98" s="38"/>
      <c r="B98" s="10"/>
      <c r="C98" s="10"/>
      <c r="D98" s="10"/>
      <c r="E98" s="10"/>
    </row>
    <row r="99" spans="1:5" ht="15.75">
      <c r="A99" s="38"/>
      <c r="B99" s="10"/>
      <c r="C99" s="10"/>
      <c r="D99" s="10"/>
      <c r="E99" s="10"/>
    </row>
    <row r="100" spans="1:5" ht="15.75">
      <c r="A100" s="38"/>
      <c r="B100" s="10"/>
      <c r="C100" s="10"/>
      <c r="D100" s="10"/>
      <c r="E100" s="10"/>
    </row>
    <row r="101" spans="1:5" ht="15.75">
      <c r="A101" s="38"/>
      <c r="B101" s="10"/>
      <c r="C101" s="10"/>
      <c r="D101" s="10"/>
      <c r="E101" s="10"/>
    </row>
    <row r="102" spans="1:5" ht="16.5" thickBot="1">
      <c r="A102" s="38"/>
      <c r="B102" s="10"/>
      <c r="C102" s="10"/>
      <c r="D102" s="44"/>
      <c r="E102" s="10"/>
    </row>
    <row r="103" spans="1:5" ht="16.5" thickTop="1">
      <c r="A103" s="38"/>
      <c r="B103" s="40"/>
      <c r="C103" s="40"/>
      <c r="D103" s="40"/>
      <c r="E103" s="41"/>
    </row>
    <row r="104" spans="1:5" ht="15.75">
      <c r="A104" s="38"/>
      <c r="B104" s="10"/>
      <c r="C104" s="10"/>
      <c r="D104" s="10"/>
      <c r="E104" s="10"/>
    </row>
    <row r="105" spans="1:5" ht="15.75">
      <c r="A105" s="38"/>
      <c r="B105" s="10"/>
      <c r="C105" s="10"/>
      <c r="D105" s="10"/>
      <c r="E105" s="10"/>
    </row>
    <row r="106" spans="1:5" ht="15.75">
      <c r="A106" s="38"/>
      <c r="B106" s="10"/>
      <c r="C106" s="10"/>
      <c r="D106" s="10"/>
      <c r="E106" s="10"/>
    </row>
    <row r="107" spans="1:5" ht="15.75">
      <c r="A107" s="38"/>
      <c r="B107" s="10"/>
      <c r="C107" s="10"/>
      <c r="D107" s="10"/>
      <c r="E107" s="10"/>
    </row>
    <row r="108" spans="1:5" ht="15.75">
      <c r="A108" s="38"/>
      <c r="B108" s="10"/>
      <c r="C108" s="10"/>
      <c r="D108" s="10"/>
      <c r="E108" s="10"/>
    </row>
    <row r="109" spans="1:5" ht="15.75">
      <c r="A109" s="38"/>
      <c r="B109" s="45"/>
      <c r="C109" s="10"/>
      <c r="D109" s="10"/>
      <c r="E109" s="10"/>
    </row>
    <row r="110" spans="1:5" ht="15.75">
      <c r="A110" s="38"/>
      <c r="B110" s="10"/>
      <c r="C110" s="10"/>
      <c r="D110" s="10"/>
      <c r="E110" s="10"/>
    </row>
    <row r="111" spans="1:5" ht="15.75">
      <c r="A111" s="38"/>
      <c r="B111" s="10"/>
      <c r="C111" s="10"/>
      <c r="D111" s="10"/>
      <c r="E111" s="10"/>
    </row>
    <row r="112" spans="1:5" ht="15.75">
      <c r="A112" s="38"/>
      <c r="B112" s="10"/>
      <c r="C112" s="10"/>
      <c r="D112" s="10"/>
      <c r="E112" s="10"/>
    </row>
    <row r="113" spans="1:5" ht="15.75">
      <c r="A113" s="38"/>
      <c r="B113" s="45"/>
      <c r="C113" s="10"/>
      <c r="D113" s="10"/>
      <c r="E113" s="10"/>
    </row>
    <row r="114" spans="1:5" ht="15.75">
      <c r="A114" s="38"/>
      <c r="B114" s="10"/>
      <c r="C114" s="10"/>
      <c r="D114" s="10"/>
      <c r="E114" s="10"/>
    </row>
    <row r="115" spans="1:5" ht="15.75">
      <c r="A115" s="38"/>
      <c r="B115" s="45"/>
      <c r="C115" s="10"/>
      <c r="D115" s="10"/>
      <c r="E115" s="10"/>
    </row>
    <row r="116" spans="1:5" ht="15.75">
      <c r="A116" s="38"/>
      <c r="B116" s="10"/>
      <c r="C116" s="10"/>
      <c r="D116" s="10"/>
      <c r="E116" s="10"/>
    </row>
    <row r="117" spans="1:5" ht="15.75">
      <c r="A117" s="38"/>
      <c r="B117" s="10"/>
      <c r="C117" s="42"/>
      <c r="D117" s="10"/>
      <c r="E117" s="10"/>
    </row>
    <row r="118" spans="1:5" ht="15.75">
      <c r="A118" s="38"/>
      <c r="B118" s="40"/>
      <c r="C118" s="40"/>
      <c r="D118" s="40"/>
      <c r="E118" s="41"/>
    </row>
    <row r="119" spans="1:5" ht="15.75">
      <c r="A119" s="38"/>
      <c r="B119" s="10"/>
      <c r="C119" s="10"/>
      <c r="D119" s="10"/>
      <c r="E119" s="10"/>
    </row>
    <row r="120" spans="1:5" ht="15.75">
      <c r="A120" s="38"/>
      <c r="B120" s="40"/>
      <c r="C120" s="40"/>
      <c r="D120" s="40"/>
      <c r="E120" s="41"/>
    </row>
    <row r="121" spans="1:5" ht="15.75">
      <c r="A121" s="46"/>
      <c r="B121" s="47"/>
      <c r="C121" s="47"/>
      <c r="D121" s="47"/>
      <c r="E121" s="47"/>
    </row>
    <row r="122" spans="1:5" ht="15.75">
      <c r="A122" s="46"/>
      <c r="B122" s="47"/>
      <c r="C122" s="47"/>
      <c r="D122" s="47"/>
      <c r="E122" s="47"/>
    </row>
    <row r="123" spans="1:5" ht="15.75">
      <c r="A123" s="46"/>
      <c r="B123" s="47"/>
      <c r="C123" s="47"/>
      <c r="D123" s="47"/>
      <c r="E123" s="47"/>
    </row>
    <row r="124" spans="1:5" ht="15.75">
      <c r="A124" s="46"/>
      <c r="B124" s="47"/>
      <c r="C124" s="47"/>
      <c r="D124" s="47"/>
      <c r="E124" s="47"/>
    </row>
    <row r="125" spans="1:5" ht="15.75">
      <c r="A125" s="46"/>
      <c r="B125" s="47"/>
      <c r="C125" s="47"/>
      <c r="D125" s="47"/>
      <c r="E125" s="47"/>
    </row>
    <row r="126" spans="1:5" ht="15.75">
      <c r="A126" s="46"/>
      <c r="B126" s="47"/>
      <c r="C126" s="47"/>
      <c r="D126" s="47"/>
      <c r="E126" s="47"/>
    </row>
    <row r="127" spans="1:5" ht="15.75">
      <c r="A127" s="46"/>
      <c r="B127" s="47"/>
      <c r="C127" s="47"/>
      <c r="D127" s="47"/>
      <c r="E127" s="47"/>
    </row>
    <row r="128" spans="1:5" ht="15.75">
      <c r="A128" s="46"/>
      <c r="B128" s="47"/>
      <c r="C128" s="47"/>
      <c r="D128" s="47"/>
      <c r="E128" s="47"/>
    </row>
    <row r="129" spans="1:5" ht="15.75">
      <c r="A129" s="46"/>
      <c r="B129" s="47"/>
      <c r="C129" s="47"/>
      <c r="D129" s="47"/>
      <c r="E129" s="47"/>
    </row>
    <row r="130" spans="1:5" ht="15.75">
      <c r="A130" s="46"/>
      <c r="B130" s="47"/>
      <c r="C130" s="47"/>
      <c r="D130" s="47"/>
      <c r="E130" s="47"/>
    </row>
    <row r="131" spans="1:5" ht="15.75">
      <c r="A131" s="46"/>
      <c r="B131" s="47"/>
      <c r="C131" s="47"/>
      <c r="D131" s="47"/>
      <c r="E131" s="47"/>
    </row>
    <row r="132" spans="1:5" ht="15.75">
      <c r="A132" s="46"/>
      <c r="B132" s="47"/>
      <c r="C132" s="47"/>
      <c r="D132" s="47"/>
      <c r="E132" s="47"/>
    </row>
    <row r="133" spans="1:5" ht="15.75">
      <c r="A133" s="46"/>
      <c r="B133" s="47"/>
      <c r="C133" s="47"/>
      <c r="D133" s="47"/>
      <c r="E133" s="47"/>
    </row>
    <row r="134" spans="1:5" ht="15.75">
      <c r="A134" s="46"/>
      <c r="B134" s="47"/>
      <c r="C134" s="47"/>
      <c r="D134" s="47"/>
      <c r="E134" s="47"/>
    </row>
    <row r="135" spans="1:5" ht="15.75">
      <c r="A135" s="46"/>
      <c r="B135" s="47"/>
      <c r="C135" s="47"/>
      <c r="D135" s="47"/>
      <c r="E135" s="47"/>
    </row>
    <row r="136" spans="1:5" ht="15.75">
      <c r="A136" s="46"/>
      <c r="B136" s="47"/>
      <c r="C136" s="47"/>
      <c r="D136" s="47"/>
      <c r="E136" s="47"/>
    </row>
    <row r="137" spans="1:5" ht="15.75">
      <c r="A137" s="46"/>
      <c r="B137" s="47"/>
      <c r="C137" s="47"/>
      <c r="D137" s="47"/>
      <c r="E137" s="47"/>
    </row>
    <row r="138" spans="1:5" ht="15.75">
      <c r="A138" s="46"/>
      <c r="B138" s="47"/>
      <c r="C138" s="47"/>
      <c r="D138" s="47"/>
      <c r="E138" s="47"/>
    </row>
    <row r="139" spans="1:5" ht="15.75">
      <c r="A139" s="46"/>
      <c r="B139" s="47"/>
      <c r="C139" s="47"/>
      <c r="D139" s="47"/>
      <c r="E139" s="47"/>
    </row>
    <row r="140" spans="1:5" ht="15.75">
      <c r="A140" s="46"/>
      <c r="B140" s="47"/>
      <c r="C140" s="47"/>
      <c r="D140" s="47"/>
      <c r="E140" s="47"/>
    </row>
  </sheetData>
  <sheetProtection/>
  <mergeCells count="4">
    <mergeCell ref="A1:D1"/>
    <mergeCell ref="B2:D2"/>
    <mergeCell ref="B3:D3"/>
    <mergeCell ref="D32:D33"/>
  </mergeCells>
  <printOptions horizontalCentered="1" verticalCentered="1"/>
  <pageMargins left="0.5" right="0.5" top="0.5" bottom="0.18" header="0.19" footer="0.26"/>
  <pageSetup horizontalDpi="300" verticalDpi="300" orientation="landscape" r:id="rId1"/>
  <headerFooter alignWithMargins="0">
    <oddHeader>&amp;C&amp;"Arial,Bold"&amp;14Department Costs Analysis&amp;R&amp;D</oddHeader>
  </headerFooter>
  <rowBreaks count="1" manualBreakCount="1">
    <brk id="67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SheetLayoutView="100" zoomScalePageLayoutView="0" workbookViewId="0" topLeftCell="A1">
      <selection activeCell="G30" sqref="G30"/>
    </sheetView>
  </sheetViews>
  <sheetFormatPr defaultColWidth="8.8515625" defaultRowHeight="12.75"/>
  <cols>
    <col min="1" max="1" width="75.00390625" style="3" bestFit="1" customWidth="1"/>
    <col min="2" max="2" width="17.140625" style="26" customWidth="1"/>
    <col min="3" max="3" width="16.00390625" style="26" customWidth="1"/>
    <col min="4" max="4" width="15.00390625" style="26" bestFit="1" customWidth="1"/>
    <col min="5" max="5" width="11.7109375" style="26" customWidth="1"/>
    <col min="6" max="16384" width="8.8515625" style="3" customWidth="1"/>
  </cols>
  <sheetData>
    <row r="1" spans="1:5" ht="21" customHeight="1">
      <c r="A1" s="59" t="s">
        <v>30</v>
      </c>
      <c r="B1" s="59"/>
      <c r="C1" s="59"/>
      <c r="D1" s="59"/>
      <c r="E1" s="2"/>
    </row>
    <row r="2" spans="1:5" ht="15" customHeight="1">
      <c r="A2" s="4" t="s">
        <v>3</v>
      </c>
      <c r="B2" s="60" t="s">
        <v>41</v>
      </c>
      <c r="C2" s="61"/>
      <c r="D2" s="62"/>
      <c r="E2" s="5"/>
    </row>
    <row r="3" spans="1:5" ht="15" customHeight="1">
      <c r="A3" s="4" t="s">
        <v>4</v>
      </c>
      <c r="B3" s="63"/>
      <c r="C3" s="64"/>
      <c r="D3" s="65"/>
      <c r="E3" s="6"/>
    </row>
    <row r="4" spans="1:5" ht="15" customHeight="1">
      <c r="A4" s="4" t="s">
        <v>19</v>
      </c>
      <c r="B4" s="49">
        <v>2713</v>
      </c>
      <c r="C4" s="7"/>
      <c r="D4" s="8"/>
      <c r="E4" s="7"/>
    </row>
    <row r="5" spans="1:5" ht="15" customHeight="1">
      <c r="A5" s="4" t="s">
        <v>20</v>
      </c>
      <c r="B5" s="49">
        <v>684</v>
      </c>
      <c r="C5" s="7"/>
      <c r="D5" s="8"/>
      <c r="E5" s="7"/>
    </row>
    <row r="6" spans="1:5" ht="15" customHeight="1">
      <c r="A6" s="56" t="s">
        <v>32</v>
      </c>
      <c r="B6" s="57"/>
      <c r="C6" s="7"/>
      <c r="D6" s="8"/>
      <c r="E6" s="7"/>
    </row>
    <row r="7" spans="1:5" ht="15.75">
      <c r="A7" s="11" t="s">
        <v>35</v>
      </c>
      <c r="B7" s="12" t="s">
        <v>1</v>
      </c>
      <c r="C7" s="12" t="s">
        <v>2</v>
      </c>
      <c r="D7" s="12" t="s">
        <v>12</v>
      </c>
      <c r="E7" s="13"/>
    </row>
    <row r="8" spans="1:5" ht="15" customHeight="1">
      <c r="A8" s="14" t="s">
        <v>23</v>
      </c>
      <c r="B8" s="15">
        <v>1955120</v>
      </c>
      <c r="C8" s="15">
        <v>247848</v>
      </c>
      <c r="D8" s="1">
        <f aca="true" t="shared" si="0" ref="D8:D14">B8+C8</f>
        <v>2202968</v>
      </c>
      <c r="E8" s="7"/>
    </row>
    <row r="9" spans="1:5" ht="15" customHeight="1">
      <c r="A9" s="50"/>
      <c r="B9" s="51"/>
      <c r="C9" s="51"/>
      <c r="D9" s="52"/>
      <c r="E9" s="7"/>
    </row>
    <row r="10" spans="1:5" ht="15" customHeight="1">
      <c r="A10" s="14" t="s">
        <v>5</v>
      </c>
      <c r="B10" s="15">
        <f>43465+41869</f>
        <v>85334</v>
      </c>
      <c r="C10" s="15">
        <f>11860+15531</f>
        <v>27391</v>
      </c>
      <c r="D10" s="1">
        <f t="shared" si="0"/>
        <v>112725</v>
      </c>
      <c r="E10" s="7"/>
    </row>
    <row r="11" spans="1:5" ht="15" customHeight="1">
      <c r="A11" s="14" t="s">
        <v>9</v>
      </c>
      <c r="B11" s="15">
        <v>133539</v>
      </c>
      <c r="C11" s="15">
        <v>22301</v>
      </c>
      <c r="D11" s="1">
        <f t="shared" si="0"/>
        <v>155840</v>
      </c>
      <c r="E11" s="7"/>
    </row>
    <row r="12" spans="1:5" ht="15" customHeight="1">
      <c r="A12" s="50"/>
      <c r="B12" s="51"/>
      <c r="C12" s="51"/>
      <c r="D12" s="52"/>
      <c r="E12" s="7"/>
    </row>
    <row r="13" spans="1:5" ht="15" customHeight="1">
      <c r="A13" s="14" t="s">
        <v>27</v>
      </c>
      <c r="B13" s="15"/>
      <c r="C13" s="15"/>
      <c r="D13" s="1">
        <f t="shared" si="0"/>
        <v>0</v>
      </c>
      <c r="E13" s="7"/>
    </row>
    <row r="14" spans="1:5" ht="15" customHeight="1">
      <c r="A14" s="14" t="s">
        <v>6</v>
      </c>
      <c r="B14" s="15">
        <v>5396</v>
      </c>
      <c r="C14" s="15"/>
      <c r="D14" s="1">
        <f t="shared" si="0"/>
        <v>5396</v>
      </c>
      <c r="E14" s="7"/>
    </row>
    <row r="15" spans="1:5" ht="9.75" customHeight="1">
      <c r="A15" s="17"/>
      <c r="B15" s="18"/>
      <c r="C15" s="18"/>
      <c r="D15" s="19"/>
      <c r="E15" s="7"/>
    </row>
    <row r="16" spans="1:5" ht="15" customHeight="1">
      <c r="A16" s="20" t="s">
        <v>26</v>
      </c>
      <c r="B16" s="15"/>
      <c r="C16" s="15"/>
      <c r="D16" s="1">
        <f>B16+C16</f>
        <v>0</v>
      </c>
      <c r="E16" s="7"/>
    </row>
    <row r="17" spans="1:5" ht="15" customHeight="1">
      <c r="A17" s="20" t="s">
        <v>8</v>
      </c>
      <c r="B17" s="15">
        <v>5262</v>
      </c>
      <c r="C17" s="15"/>
      <c r="D17" s="1">
        <f>B17+C17</f>
        <v>5262</v>
      </c>
      <c r="E17" s="7"/>
    </row>
    <row r="18" spans="1:5" ht="15" customHeight="1">
      <c r="A18" s="20" t="s">
        <v>11</v>
      </c>
      <c r="B18" s="15"/>
      <c r="C18" s="15"/>
      <c r="D18" s="1">
        <f>B18+C18</f>
        <v>0</v>
      </c>
      <c r="E18" s="7"/>
    </row>
    <row r="19" spans="1:5" ht="15" customHeight="1">
      <c r="A19" s="20" t="s">
        <v>10</v>
      </c>
      <c r="B19" s="15"/>
      <c r="C19" s="15"/>
      <c r="D19" s="1">
        <f>B19+C19</f>
        <v>0</v>
      </c>
      <c r="E19" s="7"/>
    </row>
    <row r="20" spans="1:5" ht="15" customHeight="1">
      <c r="A20" s="20" t="s">
        <v>13</v>
      </c>
      <c r="B20" s="15"/>
      <c r="C20" s="15"/>
      <c r="D20" s="1">
        <f>B20+C20</f>
        <v>0</v>
      </c>
      <c r="E20" s="7"/>
    </row>
    <row r="21" spans="1:5" ht="9.75" customHeight="1">
      <c r="A21" s="17"/>
      <c r="B21" s="18"/>
      <c r="C21" s="18"/>
      <c r="D21" s="21">
        <f>SUM(D8:D20)</f>
        <v>2482191</v>
      </c>
      <c r="E21" s="7"/>
    </row>
    <row r="22" spans="1:5" ht="15" customHeight="1">
      <c r="A22" s="22" t="s">
        <v>22</v>
      </c>
      <c r="B22" s="18"/>
      <c r="C22" s="18"/>
      <c r="D22" s="48">
        <f>(D8+D9+D10+D11+D12+D13+D14+D16+D17+D18+D19+D20)</f>
        <v>2482191</v>
      </c>
      <c r="E22" s="7"/>
    </row>
    <row r="23" spans="1:5" ht="9.75" customHeight="1">
      <c r="A23" s="23"/>
      <c r="B23" s="18"/>
      <c r="C23" s="18"/>
      <c r="D23" s="24"/>
      <c r="E23" s="7"/>
    </row>
    <row r="24" spans="1:5" ht="15" customHeight="1">
      <c r="A24" s="20" t="s">
        <v>14</v>
      </c>
      <c r="B24" s="18"/>
      <c r="C24" s="18"/>
      <c r="D24" s="16"/>
      <c r="E24" s="7"/>
    </row>
    <row r="25" spans="1:5" ht="15" customHeight="1">
      <c r="A25" s="20" t="s">
        <v>29</v>
      </c>
      <c r="B25" s="18"/>
      <c r="C25" s="18"/>
      <c r="D25" s="16">
        <f>7.95*600</f>
        <v>4770</v>
      </c>
      <c r="E25" s="7"/>
    </row>
    <row r="26" spans="1:5" ht="9.75" customHeight="1">
      <c r="A26" s="17"/>
      <c r="B26" s="18"/>
      <c r="C26" s="18"/>
      <c r="D26" s="24">
        <v>0</v>
      </c>
      <c r="E26" s="7"/>
    </row>
    <row r="27" spans="1:5" ht="15" customHeight="1">
      <c r="A27" s="54" t="s">
        <v>28</v>
      </c>
      <c r="B27" s="18"/>
      <c r="C27" s="18"/>
      <c r="D27" s="1">
        <f>D22-(D25+D24)</f>
        <v>2477421</v>
      </c>
      <c r="E27" s="7"/>
    </row>
    <row r="28" spans="1:5" ht="15" customHeight="1">
      <c r="A28" s="54" t="s">
        <v>21</v>
      </c>
      <c r="B28" s="18"/>
      <c r="C28" s="18"/>
      <c r="D28" s="18"/>
      <c r="E28" s="7"/>
    </row>
    <row r="29" spans="1:5" ht="9.75" customHeight="1">
      <c r="A29" s="17"/>
      <c r="B29" s="18"/>
      <c r="C29" s="18"/>
      <c r="D29" s="53"/>
      <c r="E29" s="7"/>
    </row>
    <row r="30" spans="1:5" ht="15" customHeight="1">
      <c r="A30" s="20" t="s">
        <v>31</v>
      </c>
      <c r="B30" s="18" t="s">
        <v>7</v>
      </c>
      <c r="C30" s="18"/>
      <c r="D30" s="25">
        <v>2230</v>
      </c>
      <c r="E30" s="7"/>
    </row>
    <row r="31" spans="1:5" ht="9.75" customHeight="1">
      <c r="A31" s="23"/>
      <c r="B31" s="18"/>
      <c r="C31" s="18"/>
      <c r="D31" s="24"/>
      <c r="E31" s="7"/>
    </row>
    <row r="32" spans="1:4" ht="15" customHeight="1">
      <c r="A32" s="22" t="s">
        <v>15</v>
      </c>
      <c r="B32" s="18"/>
      <c r="C32" s="18"/>
      <c r="D32" s="66">
        <f>(D27/D30)</f>
        <v>1110.9511210762332</v>
      </c>
    </row>
    <row r="33" spans="1:4" ht="15" customHeight="1">
      <c r="A33" s="22" t="s">
        <v>16</v>
      </c>
      <c r="B33" s="18"/>
      <c r="C33" s="18"/>
      <c r="D33" s="67"/>
    </row>
    <row r="34" spans="1:4" ht="9.75" customHeight="1">
      <c r="A34" s="23"/>
      <c r="B34" s="27"/>
      <c r="C34" s="27"/>
      <c r="D34" s="28"/>
    </row>
    <row r="35" spans="1:4" ht="15" customHeight="1">
      <c r="A35" s="29" t="s">
        <v>17</v>
      </c>
      <c r="B35" s="18"/>
      <c r="C35" s="18"/>
      <c r="D35" s="30">
        <v>91945</v>
      </c>
    </row>
    <row r="36" spans="1:4" ht="9" customHeight="1">
      <c r="A36" s="23"/>
      <c r="B36" s="27"/>
      <c r="C36" s="27"/>
      <c r="D36" s="28"/>
    </row>
    <row r="37" spans="1:4" ht="15" customHeight="1">
      <c r="A37" s="29" t="s">
        <v>18</v>
      </c>
      <c r="B37" s="18"/>
      <c r="C37" s="18"/>
      <c r="D37" s="30">
        <v>92900</v>
      </c>
    </row>
    <row r="38" spans="1:4" ht="9.75" customHeight="1">
      <c r="A38" s="23"/>
      <c r="B38" s="27"/>
      <c r="C38" s="27"/>
      <c r="D38" s="28"/>
    </row>
    <row r="39" spans="1:4" ht="15" customHeight="1">
      <c r="A39" s="22" t="s">
        <v>24</v>
      </c>
      <c r="B39" s="18"/>
      <c r="C39" s="18"/>
      <c r="D39" s="24"/>
    </row>
    <row r="40" spans="1:4" ht="15" customHeight="1">
      <c r="A40" s="55" t="s">
        <v>25</v>
      </c>
      <c r="B40" s="31"/>
      <c r="C40" s="31"/>
      <c r="D40" s="58">
        <f>D22/101017151</f>
        <v>0.02457197590139916</v>
      </c>
    </row>
    <row r="41" spans="1:4" ht="9" customHeight="1">
      <c r="A41" s="32"/>
      <c r="B41" s="33"/>
      <c r="C41" s="33"/>
      <c r="D41" s="34"/>
    </row>
    <row r="42" spans="1:5" ht="15.75">
      <c r="A42" s="35"/>
      <c r="B42" s="13"/>
      <c r="C42" s="13"/>
      <c r="D42" s="10"/>
      <c r="E42" s="10"/>
    </row>
    <row r="43" spans="1:5" ht="15.75">
      <c r="A43" s="9"/>
      <c r="B43" s="36"/>
      <c r="C43" s="36"/>
      <c r="D43" s="7"/>
      <c r="E43" s="7"/>
    </row>
    <row r="44" spans="1:5" ht="15.75">
      <c r="A44" s="9"/>
      <c r="B44" s="7"/>
      <c r="C44" s="10"/>
      <c r="D44" s="7"/>
      <c r="E44" s="7"/>
    </row>
    <row r="45" spans="1:5" ht="15.75">
      <c r="A45" s="9"/>
      <c r="B45" s="10"/>
      <c r="C45" s="10"/>
      <c r="D45" s="7"/>
      <c r="E45" s="7"/>
    </row>
    <row r="46" spans="1:5" ht="15.75">
      <c r="A46" s="9"/>
      <c r="B46" s="36"/>
      <c r="C46" s="36"/>
      <c r="D46" s="36"/>
      <c r="E46" s="7"/>
    </row>
    <row r="47" spans="1:5" ht="15.75">
      <c r="A47" s="9"/>
      <c r="B47" s="7"/>
      <c r="C47" s="7"/>
      <c r="D47" s="7"/>
      <c r="E47" s="7"/>
    </row>
    <row r="48" spans="1:5" ht="15.75">
      <c r="A48" s="9"/>
      <c r="B48" s="7"/>
      <c r="C48" s="7"/>
      <c r="D48" s="7"/>
      <c r="E48" s="7"/>
    </row>
    <row r="49" spans="1:5" ht="15.75">
      <c r="A49" s="9"/>
      <c r="B49" s="7"/>
      <c r="C49" s="7"/>
      <c r="D49" s="10"/>
      <c r="E49" s="7"/>
    </row>
    <row r="50" spans="1:5" ht="15.75">
      <c r="A50" s="9"/>
      <c r="B50" s="7"/>
      <c r="C50" s="7"/>
      <c r="D50" s="10"/>
      <c r="E50" s="7"/>
    </row>
    <row r="51" spans="1:5" ht="15.75">
      <c r="A51" s="9"/>
      <c r="B51" s="7"/>
      <c r="C51" s="7"/>
      <c r="D51" s="37"/>
      <c r="E51" s="7"/>
    </row>
    <row r="52" spans="1:5" ht="15.75">
      <c r="A52" s="9"/>
      <c r="B52" s="7"/>
      <c r="C52" s="7"/>
      <c r="D52" s="7"/>
      <c r="E52" s="7"/>
    </row>
    <row r="53" spans="1:5" ht="15.75">
      <c r="A53" s="35"/>
      <c r="B53" s="13"/>
      <c r="C53" s="13"/>
      <c r="D53" s="10"/>
      <c r="E53" s="10"/>
    </row>
    <row r="54" spans="1:5" ht="15" customHeight="1">
      <c r="A54" s="9"/>
      <c r="B54" s="36"/>
      <c r="C54" s="36"/>
      <c r="D54" s="7"/>
      <c r="E54" s="7"/>
    </row>
    <row r="55" spans="1:5" ht="15.75">
      <c r="A55" s="9"/>
      <c r="B55" s="7"/>
      <c r="C55" s="10"/>
      <c r="D55" s="7"/>
      <c r="E55" s="7"/>
    </row>
    <row r="56" spans="1:5" ht="15.75">
      <c r="A56" s="9"/>
      <c r="B56" s="10"/>
      <c r="C56" s="10"/>
      <c r="D56" s="7"/>
      <c r="E56" s="7"/>
    </row>
    <row r="57" spans="1:5" ht="15.75">
      <c r="A57" s="9"/>
      <c r="B57" s="37"/>
      <c r="C57" s="37"/>
      <c r="D57" s="36"/>
      <c r="E57" s="7"/>
    </row>
    <row r="58" spans="1:5" ht="15.75">
      <c r="A58" s="9"/>
      <c r="B58" s="7"/>
      <c r="C58" s="7"/>
      <c r="D58" s="7"/>
      <c r="E58" s="7"/>
    </row>
    <row r="59" spans="1:5" ht="15.75">
      <c r="A59" s="9"/>
      <c r="B59" s="7"/>
      <c r="C59" s="7"/>
      <c r="D59" s="7"/>
      <c r="E59" s="7"/>
    </row>
    <row r="60" spans="1:5" ht="15.75">
      <c r="A60" s="9"/>
      <c r="B60" s="7"/>
      <c r="C60" s="7"/>
      <c r="D60" s="7"/>
      <c r="E60" s="7"/>
    </row>
    <row r="61" spans="1:5" ht="15.75">
      <c r="A61" s="9"/>
      <c r="B61" s="7"/>
      <c r="C61" s="7"/>
      <c r="D61" s="7"/>
      <c r="E61" s="7"/>
    </row>
    <row r="62" spans="1:5" ht="15.75">
      <c r="A62" s="38"/>
      <c r="B62" s="10"/>
      <c r="C62" s="10"/>
      <c r="D62" s="10"/>
      <c r="E62" s="10"/>
    </row>
    <row r="63" spans="1:5" ht="15.75">
      <c r="A63" s="38"/>
      <c r="B63" s="39"/>
      <c r="C63" s="39"/>
      <c r="D63" s="10"/>
      <c r="E63" s="10"/>
    </row>
    <row r="64" spans="1:5" ht="15.75">
      <c r="A64" s="38"/>
      <c r="B64" s="39"/>
      <c r="C64" s="39"/>
      <c r="D64" s="10"/>
      <c r="E64" s="10"/>
    </row>
    <row r="65" spans="1:5" ht="15.75">
      <c r="A65" s="38"/>
      <c r="B65" s="10"/>
      <c r="C65" s="10"/>
      <c r="D65" s="10"/>
      <c r="E65" s="10"/>
    </row>
    <row r="66" spans="1:5" ht="15.75">
      <c r="A66" s="38"/>
      <c r="B66" s="10"/>
      <c r="C66" s="13"/>
      <c r="D66" s="37"/>
      <c r="E66" s="10"/>
    </row>
    <row r="67" spans="1:5" ht="15.75">
      <c r="A67" s="38"/>
      <c r="B67" s="10"/>
      <c r="C67" s="10"/>
      <c r="D67" s="10"/>
      <c r="E67" s="10"/>
    </row>
    <row r="68" spans="1:5" ht="15.75">
      <c r="A68" s="35"/>
      <c r="B68" s="13"/>
      <c r="C68" s="13"/>
      <c r="D68" s="10"/>
      <c r="E68" s="10"/>
    </row>
    <row r="69" spans="1:5" ht="15.75">
      <c r="A69" s="38"/>
      <c r="B69" s="37"/>
      <c r="C69" s="37"/>
      <c r="D69" s="10"/>
      <c r="E69" s="10"/>
    </row>
    <row r="70" spans="1:5" ht="15.75">
      <c r="A70" s="38"/>
      <c r="B70" s="10"/>
      <c r="C70" s="10"/>
      <c r="D70" s="10"/>
      <c r="E70" s="10"/>
    </row>
    <row r="71" spans="1:5" ht="15.75">
      <c r="A71" s="38"/>
      <c r="B71" s="10"/>
      <c r="C71" s="10"/>
      <c r="D71" s="10"/>
      <c r="E71" s="10"/>
    </row>
    <row r="72" spans="1:5" ht="15.75">
      <c r="A72" s="38"/>
      <c r="B72" s="37"/>
      <c r="C72" s="37"/>
      <c r="D72" s="37"/>
      <c r="E72" s="10"/>
    </row>
    <row r="73" spans="1:5" ht="18.75" customHeight="1">
      <c r="A73" s="38"/>
      <c r="B73" s="10"/>
      <c r="C73" s="10"/>
      <c r="D73" s="10"/>
      <c r="E73" s="10"/>
    </row>
    <row r="74" spans="1:5" ht="18.75" customHeight="1">
      <c r="A74" s="38"/>
      <c r="B74" s="10"/>
      <c r="C74" s="10"/>
      <c r="D74" s="10"/>
      <c r="E74" s="10"/>
    </row>
    <row r="75" spans="1:5" ht="15.75">
      <c r="A75" s="38"/>
      <c r="B75" s="10"/>
      <c r="C75" s="10"/>
      <c r="D75" s="10"/>
      <c r="E75" s="10"/>
    </row>
    <row r="76" spans="1:5" ht="15.75">
      <c r="A76" s="38"/>
      <c r="B76" s="10"/>
      <c r="C76" s="10"/>
      <c r="D76" s="10"/>
      <c r="E76" s="10"/>
    </row>
    <row r="77" spans="1:5" ht="15.75">
      <c r="A77" s="38"/>
      <c r="B77" s="10"/>
      <c r="C77" s="10"/>
      <c r="D77" s="10"/>
      <c r="E77" s="10"/>
    </row>
    <row r="78" spans="1:5" ht="15.75">
      <c r="A78" s="38"/>
      <c r="B78" s="10"/>
      <c r="C78" s="10"/>
      <c r="D78" s="37"/>
      <c r="E78" s="10"/>
    </row>
    <row r="79" spans="1:5" ht="15.75">
      <c r="A79" s="38"/>
      <c r="B79" s="10"/>
      <c r="C79" s="10"/>
      <c r="D79" s="10"/>
      <c r="E79" s="10"/>
    </row>
    <row r="80" spans="1:5" ht="15.75">
      <c r="A80" s="38"/>
      <c r="B80" s="10"/>
      <c r="C80" s="10"/>
      <c r="D80" s="37"/>
      <c r="E80" s="10"/>
    </row>
    <row r="81" spans="1:5" ht="15.75">
      <c r="A81" s="38"/>
      <c r="B81" s="40"/>
      <c r="C81" s="40"/>
      <c r="D81" s="40"/>
      <c r="E81" s="41"/>
    </row>
    <row r="82" spans="1:5" ht="15.75">
      <c r="A82" s="38"/>
      <c r="B82" s="40"/>
      <c r="C82" s="42"/>
      <c r="D82" s="10"/>
      <c r="E82" s="41"/>
    </row>
    <row r="83" spans="1:5" ht="15.75">
      <c r="A83" s="38"/>
      <c r="B83" s="40"/>
      <c r="C83" s="42"/>
      <c r="D83" s="10"/>
      <c r="E83" s="41"/>
    </row>
    <row r="84" spans="1:5" ht="15.75">
      <c r="A84" s="38"/>
      <c r="B84" s="40"/>
      <c r="C84" s="40"/>
      <c r="D84" s="40"/>
      <c r="E84" s="41"/>
    </row>
    <row r="85" spans="1:5" ht="15.75">
      <c r="A85" s="38"/>
      <c r="B85" s="10"/>
      <c r="C85" s="10"/>
      <c r="D85" s="10"/>
      <c r="E85" s="10"/>
    </row>
    <row r="86" spans="1:5" ht="15.75">
      <c r="A86" s="35"/>
      <c r="B86" s="10"/>
      <c r="C86" s="10"/>
      <c r="D86" s="10"/>
      <c r="E86" s="10"/>
    </row>
    <row r="87" spans="1:5" ht="15.75">
      <c r="A87" s="38"/>
      <c r="B87" s="37"/>
      <c r="C87" s="37"/>
      <c r="D87" s="10"/>
      <c r="E87" s="10"/>
    </row>
    <row r="88" spans="1:5" ht="15.75">
      <c r="A88" s="38"/>
      <c r="B88" s="10"/>
      <c r="C88" s="10"/>
      <c r="D88" s="10"/>
      <c r="E88" s="10"/>
    </row>
    <row r="89" spans="1:5" ht="15.75">
      <c r="A89" s="38"/>
      <c r="B89" s="10"/>
      <c r="C89" s="10"/>
      <c r="D89" s="10"/>
      <c r="E89" s="10"/>
    </row>
    <row r="90" spans="1:5" ht="15.75">
      <c r="A90" s="43"/>
      <c r="B90" s="10"/>
      <c r="C90" s="10"/>
      <c r="D90" s="10"/>
      <c r="E90" s="10"/>
    </row>
    <row r="91" spans="1:5" ht="15.75">
      <c r="A91" s="38"/>
      <c r="B91" s="10"/>
      <c r="C91" s="10"/>
      <c r="D91" s="10"/>
      <c r="E91" s="10"/>
    </row>
    <row r="92" spans="1:5" ht="15.75">
      <c r="A92" s="38"/>
      <c r="B92" s="10"/>
      <c r="C92" s="10"/>
      <c r="D92" s="10"/>
      <c r="E92" s="10"/>
    </row>
    <row r="93" spans="1:5" ht="15.75">
      <c r="A93" s="38"/>
      <c r="B93" s="37"/>
      <c r="C93" s="37"/>
      <c r="D93" s="37"/>
      <c r="E93" s="10"/>
    </row>
    <row r="94" spans="1:5" ht="15.75">
      <c r="A94" s="38"/>
      <c r="B94" s="10"/>
      <c r="C94" s="10"/>
      <c r="D94" s="10"/>
      <c r="E94" s="10"/>
    </row>
    <row r="95" spans="1:5" ht="15.75">
      <c r="A95" s="38"/>
      <c r="B95" s="10"/>
      <c r="C95" s="10"/>
      <c r="D95" s="10"/>
      <c r="E95" s="10"/>
    </row>
    <row r="96" spans="1:5" ht="15.75">
      <c r="A96" s="38"/>
      <c r="B96" s="10"/>
      <c r="C96" s="10"/>
      <c r="D96" s="10"/>
      <c r="E96" s="10"/>
    </row>
    <row r="97" spans="1:5" ht="15.75">
      <c r="A97" s="38"/>
      <c r="B97" s="10"/>
      <c r="C97" s="10"/>
      <c r="D97" s="10"/>
      <c r="E97" s="10"/>
    </row>
    <row r="98" spans="1:5" ht="15.75">
      <c r="A98" s="38"/>
      <c r="B98" s="10"/>
      <c r="C98" s="10"/>
      <c r="D98" s="10"/>
      <c r="E98" s="10"/>
    </row>
    <row r="99" spans="1:5" ht="15.75">
      <c r="A99" s="38"/>
      <c r="B99" s="10"/>
      <c r="C99" s="10"/>
      <c r="D99" s="10"/>
      <c r="E99" s="10"/>
    </row>
    <row r="100" spans="1:5" ht="15.75">
      <c r="A100" s="38"/>
      <c r="B100" s="10"/>
      <c r="C100" s="10"/>
      <c r="D100" s="10"/>
      <c r="E100" s="10"/>
    </row>
    <row r="101" spans="1:5" ht="15.75">
      <c r="A101" s="38"/>
      <c r="B101" s="10"/>
      <c r="C101" s="10"/>
      <c r="D101" s="10"/>
      <c r="E101" s="10"/>
    </row>
    <row r="102" spans="1:5" ht="16.5" thickBot="1">
      <c r="A102" s="38"/>
      <c r="B102" s="10"/>
      <c r="C102" s="10"/>
      <c r="D102" s="44"/>
      <c r="E102" s="10"/>
    </row>
    <row r="103" spans="1:5" ht="16.5" thickTop="1">
      <c r="A103" s="38"/>
      <c r="B103" s="40"/>
      <c r="C103" s="40"/>
      <c r="D103" s="40"/>
      <c r="E103" s="41"/>
    </row>
    <row r="104" spans="1:5" ht="15.75">
      <c r="A104" s="38"/>
      <c r="B104" s="10"/>
      <c r="C104" s="10"/>
      <c r="D104" s="10"/>
      <c r="E104" s="10"/>
    </row>
    <row r="105" spans="1:5" ht="15.75">
      <c r="A105" s="38"/>
      <c r="B105" s="10"/>
      <c r="C105" s="10"/>
      <c r="D105" s="10"/>
      <c r="E105" s="10"/>
    </row>
    <row r="106" spans="1:5" ht="15.75">
      <c r="A106" s="38"/>
      <c r="B106" s="10"/>
      <c r="C106" s="10"/>
      <c r="D106" s="10"/>
      <c r="E106" s="10"/>
    </row>
    <row r="107" spans="1:5" ht="15.75">
      <c r="A107" s="38"/>
      <c r="B107" s="10"/>
      <c r="C107" s="10"/>
      <c r="D107" s="10"/>
      <c r="E107" s="10"/>
    </row>
    <row r="108" spans="1:5" ht="15.75">
      <c r="A108" s="38"/>
      <c r="B108" s="10"/>
      <c r="C108" s="10"/>
      <c r="D108" s="10"/>
      <c r="E108" s="10"/>
    </row>
    <row r="109" spans="1:5" ht="15.75">
      <c r="A109" s="38"/>
      <c r="B109" s="45"/>
      <c r="C109" s="10"/>
      <c r="D109" s="10"/>
      <c r="E109" s="10"/>
    </row>
    <row r="110" spans="1:5" ht="15.75">
      <c r="A110" s="38"/>
      <c r="B110" s="10"/>
      <c r="C110" s="10"/>
      <c r="D110" s="10"/>
      <c r="E110" s="10"/>
    </row>
    <row r="111" spans="1:5" ht="15.75">
      <c r="A111" s="38"/>
      <c r="B111" s="10"/>
      <c r="C111" s="10"/>
      <c r="D111" s="10"/>
      <c r="E111" s="10"/>
    </row>
    <row r="112" spans="1:5" ht="15.75">
      <c r="A112" s="38"/>
      <c r="B112" s="10"/>
      <c r="C112" s="10"/>
      <c r="D112" s="10"/>
      <c r="E112" s="10"/>
    </row>
    <row r="113" spans="1:5" ht="15.75">
      <c r="A113" s="38"/>
      <c r="B113" s="45"/>
      <c r="C113" s="10"/>
      <c r="D113" s="10"/>
      <c r="E113" s="10"/>
    </row>
    <row r="114" spans="1:5" ht="15.75">
      <c r="A114" s="38"/>
      <c r="B114" s="10"/>
      <c r="C114" s="10"/>
      <c r="D114" s="10"/>
      <c r="E114" s="10"/>
    </row>
    <row r="115" spans="1:5" ht="15.75">
      <c r="A115" s="38"/>
      <c r="B115" s="45"/>
      <c r="C115" s="10"/>
      <c r="D115" s="10"/>
      <c r="E115" s="10"/>
    </row>
    <row r="116" spans="1:5" ht="15.75">
      <c r="A116" s="38"/>
      <c r="B116" s="10"/>
      <c r="C116" s="10"/>
      <c r="D116" s="10"/>
      <c r="E116" s="10"/>
    </row>
    <row r="117" spans="1:5" ht="15.75">
      <c r="A117" s="38"/>
      <c r="B117" s="10"/>
      <c r="C117" s="42"/>
      <c r="D117" s="10"/>
      <c r="E117" s="10"/>
    </row>
    <row r="118" spans="1:5" ht="15.75">
      <c r="A118" s="38"/>
      <c r="B118" s="40"/>
      <c r="C118" s="40"/>
      <c r="D118" s="40"/>
      <c r="E118" s="41"/>
    </row>
    <row r="119" spans="1:5" ht="15.75">
      <c r="A119" s="38"/>
      <c r="B119" s="10"/>
      <c r="C119" s="10"/>
      <c r="D119" s="10"/>
      <c r="E119" s="10"/>
    </row>
    <row r="120" spans="1:5" ht="15.75">
      <c r="A120" s="38"/>
      <c r="B120" s="40"/>
      <c r="C120" s="40"/>
      <c r="D120" s="40"/>
      <c r="E120" s="41"/>
    </row>
    <row r="121" spans="1:5" ht="15.75">
      <c r="A121" s="46"/>
      <c r="B121" s="47"/>
      <c r="C121" s="47"/>
      <c r="D121" s="47"/>
      <c r="E121" s="47"/>
    </row>
    <row r="122" spans="1:5" ht="15.75">
      <c r="A122" s="46"/>
      <c r="B122" s="47"/>
      <c r="C122" s="47"/>
      <c r="D122" s="47"/>
      <c r="E122" s="47"/>
    </row>
    <row r="123" spans="1:5" ht="15.75">
      <c r="A123" s="46"/>
      <c r="B123" s="47"/>
      <c r="C123" s="47"/>
      <c r="D123" s="47"/>
      <c r="E123" s="47"/>
    </row>
    <row r="124" spans="1:5" ht="15.75">
      <c r="A124" s="46"/>
      <c r="B124" s="47"/>
      <c r="C124" s="47"/>
      <c r="D124" s="47"/>
      <c r="E124" s="47"/>
    </row>
    <row r="125" spans="1:5" ht="15.75">
      <c r="A125" s="46"/>
      <c r="B125" s="47"/>
      <c r="C125" s="47"/>
      <c r="D125" s="47"/>
      <c r="E125" s="47"/>
    </row>
    <row r="126" spans="1:5" ht="15.75">
      <c r="A126" s="46"/>
      <c r="B126" s="47"/>
      <c r="C126" s="47"/>
      <c r="D126" s="47"/>
      <c r="E126" s="47"/>
    </row>
    <row r="127" spans="1:5" ht="15.75">
      <c r="A127" s="46"/>
      <c r="B127" s="47"/>
      <c r="C127" s="47"/>
      <c r="D127" s="47"/>
      <c r="E127" s="47"/>
    </row>
    <row r="128" spans="1:5" ht="15.75">
      <c r="A128" s="46"/>
      <c r="B128" s="47"/>
      <c r="C128" s="47"/>
      <c r="D128" s="47"/>
      <c r="E128" s="47"/>
    </row>
    <row r="129" spans="1:5" ht="15.75">
      <c r="A129" s="46"/>
      <c r="B129" s="47"/>
      <c r="C129" s="47"/>
      <c r="D129" s="47"/>
      <c r="E129" s="47"/>
    </row>
    <row r="130" spans="1:5" ht="15.75">
      <c r="A130" s="46"/>
      <c r="B130" s="47"/>
      <c r="C130" s="47"/>
      <c r="D130" s="47"/>
      <c r="E130" s="47"/>
    </row>
    <row r="131" spans="1:5" ht="15.75">
      <c r="A131" s="46"/>
      <c r="B131" s="47"/>
      <c r="C131" s="47"/>
      <c r="D131" s="47"/>
      <c r="E131" s="47"/>
    </row>
    <row r="132" spans="1:5" ht="15.75">
      <c r="A132" s="46"/>
      <c r="B132" s="47"/>
      <c r="C132" s="47"/>
      <c r="D132" s="47"/>
      <c r="E132" s="47"/>
    </row>
    <row r="133" spans="1:5" ht="15.75">
      <c r="A133" s="46"/>
      <c r="B133" s="47"/>
      <c r="C133" s="47"/>
      <c r="D133" s="47"/>
      <c r="E133" s="47"/>
    </row>
    <row r="134" spans="1:5" ht="15.75">
      <c r="A134" s="46"/>
      <c r="B134" s="47"/>
      <c r="C134" s="47"/>
      <c r="D134" s="47"/>
      <c r="E134" s="47"/>
    </row>
    <row r="135" spans="1:5" ht="15.75">
      <c r="A135" s="46"/>
      <c r="B135" s="47"/>
      <c r="C135" s="47"/>
      <c r="D135" s="47"/>
      <c r="E135" s="47"/>
    </row>
    <row r="136" spans="1:5" ht="15.75">
      <c r="A136" s="46"/>
      <c r="B136" s="47"/>
      <c r="C136" s="47"/>
      <c r="D136" s="47"/>
      <c r="E136" s="47"/>
    </row>
    <row r="137" spans="1:5" ht="15.75">
      <c r="A137" s="46"/>
      <c r="B137" s="47"/>
      <c r="C137" s="47"/>
      <c r="D137" s="47"/>
      <c r="E137" s="47"/>
    </row>
    <row r="138" spans="1:5" ht="15.75">
      <c r="A138" s="46"/>
      <c r="B138" s="47"/>
      <c r="C138" s="47"/>
      <c r="D138" s="47"/>
      <c r="E138" s="47"/>
    </row>
    <row r="139" spans="1:5" ht="15.75">
      <c r="A139" s="46"/>
      <c r="B139" s="47"/>
      <c r="C139" s="47"/>
      <c r="D139" s="47"/>
      <c r="E139" s="47"/>
    </row>
    <row r="140" spans="1:5" ht="15.75">
      <c r="A140" s="46"/>
      <c r="B140" s="47"/>
      <c r="C140" s="47"/>
      <c r="D140" s="47"/>
      <c r="E140" s="47"/>
    </row>
  </sheetData>
  <sheetProtection/>
  <mergeCells count="4">
    <mergeCell ref="D32:D33"/>
    <mergeCell ref="A1:D1"/>
    <mergeCell ref="B2:D2"/>
    <mergeCell ref="B3:D3"/>
  </mergeCells>
  <printOptions horizontalCentered="1" verticalCentered="1"/>
  <pageMargins left="0.5" right="0.5" top="0.5" bottom="0.18" header="0.19" footer="0.26"/>
  <pageSetup horizontalDpi="300" verticalDpi="300" orientation="landscape" r:id="rId1"/>
  <headerFooter alignWithMargins="0">
    <oddHeader>&amp;C&amp;"Arial,Bold"&amp;14Department Costs Analysis&amp;R&amp;D</oddHeader>
  </headerFooter>
  <rowBreaks count="1" manualBreakCount="1">
    <brk id="67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39"/>
  <sheetViews>
    <sheetView zoomScaleSheetLayoutView="100" zoomScalePageLayoutView="0" workbookViewId="0" topLeftCell="A1">
      <selection activeCell="D26" sqref="D26"/>
    </sheetView>
  </sheetViews>
  <sheetFormatPr defaultColWidth="8.8515625" defaultRowHeight="12.75"/>
  <cols>
    <col min="1" max="1" width="75.00390625" style="3" bestFit="1" customWidth="1"/>
    <col min="2" max="2" width="17.140625" style="26" customWidth="1"/>
    <col min="3" max="3" width="16.00390625" style="26" customWidth="1"/>
    <col min="4" max="4" width="15.00390625" style="26" bestFit="1" customWidth="1"/>
    <col min="5" max="5" width="11.7109375" style="26" customWidth="1"/>
    <col min="6" max="16384" width="8.8515625" style="3" customWidth="1"/>
  </cols>
  <sheetData>
    <row r="1" spans="1:5" ht="21" customHeight="1">
      <c r="A1" s="59" t="s">
        <v>30</v>
      </c>
      <c r="B1" s="59"/>
      <c r="C1" s="59"/>
      <c r="D1" s="59"/>
      <c r="E1" s="2"/>
    </row>
    <row r="2" spans="1:5" ht="15" customHeight="1">
      <c r="A2" s="4" t="s">
        <v>3</v>
      </c>
      <c r="B2" s="60" t="s">
        <v>40</v>
      </c>
      <c r="C2" s="61"/>
      <c r="D2" s="62"/>
      <c r="E2" s="5"/>
    </row>
    <row r="3" spans="1:5" ht="15" customHeight="1">
      <c r="A3" s="4" t="s">
        <v>4</v>
      </c>
      <c r="B3" s="63"/>
      <c r="C3" s="64"/>
      <c r="D3" s="65"/>
      <c r="E3" s="6"/>
    </row>
    <row r="4" spans="1:5" ht="15" customHeight="1">
      <c r="A4" s="4" t="s">
        <v>19</v>
      </c>
      <c r="B4" s="49">
        <v>2055</v>
      </c>
      <c r="C4" s="7"/>
      <c r="D4" s="8"/>
      <c r="E4" s="7"/>
    </row>
    <row r="5" spans="1:5" ht="15" customHeight="1">
      <c r="A5" s="4" t="s">
        <v>20</v>
      </c>
      <c r="B5" s="49">
        <v>492</v>
      </c>
      <c r="C5" s="7"/>
      <c r="D5" s="8"/>
      <c r="E5" s="7"/>
    </row>
    <row r="6" spans="1:5" ht="15" customHeight="1">
      <c r="A6" s="56" t="s">
        <v>32</v>
      </c>
      <c r="B6" s="57"/>
      <c r="C6" s="7"/>
      <c r="D6" s="8"/>
      <c r="E6" s="7"/>
    </row>
    <row r="7" spans="1:5" ht="15.75">
      <c r="A7" s="11" t="s">
        <v>37</v>
      </c>
      <c r="B7" s="12" t="s">
        <v>1</v>
      </c>
      <c r="C7" s="12" t="s">
        <v>2</v>
      </c>
      <c r="D7" s="12" t="s">
        <v>12</v>
      </c>
      <c r="E7" s="13"/>
    </row>
    <row r="8" spans="1:5" ht="15" customHeight="1">
      <c r="A8" s="14" t="s">
        <v>23</v>
      </c>
      <c r="B8" s="15">
        <v>1469527</v>
      </c>
      <c r="C8" s="15">
        <v>108380</v>
      </c>
      <c r="D8" s="1">
        <f aca="true" t="shared" si="0" ref="D8:D14">B8+C8</f>
        <v>1577907</v>
      </c>
      <c r="E8" s="7"/>
    </row>
    <row r="9" spans="1:5" ht="9.75" customHeight="1">
      <c r="A9" s="50"/>
      <c r="B9" s="51"/>
      <c r="C9" s="51"/>
      <c r="D9" s="52"/>
      <c r="E9" s="7"/>
    </row>
    <row r="10" spans="1:5" ht="15" customHeight="1">
      <c r="A10" s="14" t="s">
        <v>5</v>
      </c>
      <c r="B10" s="15">
        <f>191296+29743</f>
        <v>221039</v>
      </c>
      <c r="C10" s="15">
        <f>27504+16809</f>
        <v>44313</v>
      </c>
      <c r="D10" s="1">
        <f t="shared" si="0"/>
        <v>265352</v>
      </c>
      <c r="E10" s="7"/>
    </row>
    <row r="11" spans="1:5" ht="15" customHeight="1">
      <c r="A11" s="14" t="s">
        <v>9</v>
      </c>
      <c r="B11" s="15">
        <v>113627</v>
      </c>
      <c r="C11" s="15">
        <v>18569</v>
      </c>
      <c r="D11" s="1">
        <f t="shared" si="0"/>
        <v>132196</v>
      </c>
      <c r="E11" s="7"/>
    </row>
    <row r="12" spans="1:5" ht="9" customHeight="1">
      <c r="A12" s="50"/>
      <c r="B12" s="51"/>
      <c r="C12" s="51"/>
      <c r="D12" s="52"/>
      <c r="E12" s="7"/>
    </row>
    <row r="13" spans="1:5" ht="15" customHeight="1">
      <c r="A13" s="14" t="s">
        <v>27</v>
      </c>
      <c r="B13" s="15"/>
      <c r="C13" s="15"/>
      <c r="D13" s="1">
        <f t="shared" si="0"/>
        <v>0</v>
      </c>
      <c r="E13" s="7"/>
    </row>
    <row r="14" spans="1:5" ht="15" customHeight="1">
      <c r="A14" s="14" t="s">
        <v>6</v>
      </c>
      <c r="B14" s="15">
        <v>1057</v>
      </c>
      <c r="C14" s="15"/>
      <c r="D14" s="1">
        <f t="shared" si="0"/>
        <v>1057</v>
      </c>
      <c r="E14" s="7"/>
    </row>
    <row r="15" spans="1:5" ht="9.75" customHeight="1">
      <c r="A15" s="17"/>
      <c r="B15" s="18"/>
      <c r="C15" s="18"/>
      <c r="D15" s="19"/>
      <c r="E15" s="7"/>
    </row>
    <row r="16" spans="1:5" ht="15" customHeight="1">
      <c r="A16" s="20" t="s">
        <v>26</v>
      </c>
      <c r="B16" s="15"/>
      <c r="C16" s="15"/>
      <c r="D16" s="1">
        <f>B16+C16</f>
        <v>0</v>
      </c>
      <c r="E16" s="7"/>
    </row>
    <row r="17" spans="1:5" ht="15" customHeight="1">
      <c r="A17" s="20" t="s">
        <v>8</v>
      </c>
      <c r="B17" s="15">
        <v>8833</v>
      </c>
      <c r="C17" s="15"/>
      <c r="D17" s="1">
        <f>B17+C17</f>
        <v>8833</v>
      </c>
      <c r="E17" s="7"/>
    </row>
    <row r="18" spans="1:5" ht="15" customHeight="1">
      <c r="A18" s="20" t="s">
        <v>11</v>
      </c>
      <c r="B18" s="15"/>
      <c r="C18" s="15"/>
      <c r="D18" s="1">
        <f>B18+C18</f>
        <v>0</v>
      </c>
      <c r="E18" s="7"/>
    </row>
    <row r="19" spans="1:5" ht="15" customHeight="1">
      <c r="A19" s="20" t="s">
        <v>10</v>
      </c>
      <c r="B19" s="15"/>
      <c r="C19" s="15"/>
      <c r="D19" s="1">
        <f>B19+C19</f>
        <v>0</v>
      </c>
      <c r="E19" s="7"/>
    </row>
    <row r="20" spans="1:5" ht="15" customHeight="1">
      <c r="A20" s="20" t="s">
        <v>13</v>
      </c>
      <c r="B20" s="15"/>
      <c r="C20" s="15"/>
      <c r="D20" s="1">
        <f>B20+C20</f>
        <v>0</v>
      </c>
      <c r="E20" s="7"/>
    </row>
    <row r="21" spans="1:5" ht="9.75" customHeight="1">
      <c r="A21" s="17"/>
      <c r="B21" s="18"/>
      <c r="C21" s="18"/>
      <c r="D21" s="21">
        <f>SUM(D8:D20)</f>
        <v>1985345</v>
      </c>
      <c r="E21" s="7"/>
    </row>
    <row r="22" spans="1:5" ht="15" customHeight="1">
      <c r="A22" s="22" t="s">
        <v>22</v>
      </c>
      <c r="B22" s="18"/>
      <c r="C22" s="18"/>
      <c r="D22" s="48">
        <f>(D8+D9+D10+D11+D12+D13+D14+D16+D17+D18+D19+D20)</f>
        <v>1985345</v>
      </c>
      <c r="E22" s="7"/>
    </row>
    <row r="23" spans="1:5" ht="9.75" customHeight="1">
      <c r="A23" s="23"/>
      <c r="B23" s="18"/>
      <c r="C23" s="18"/>
      <c r="D23" s="24"/>
      <c r="E23" s="7"/>
    </row>
    <row r="24" spans="1:5" ht="15" customHeight="1">
      <c r="A24" s="20" t="s">
        <v>14</v>
      </c>
      <c r="B24" s="18"/>
      <c r="C24" s="18"/>
      <c r="D24" s="16"/>
      <c r="E24" s="7"/>
    </row>
    <row r="25" spans="1:5" ht="15" customHeight="1">
      <c r="A25" s="20" t="s">
        <v>29</v>
      </c>
      <c r="B25" s="18"/>
      <c r="C25" s="18"/>
      <c r="D25" s="16">
        <f>(11.75+5.5)*(1985/4)</f>
        <v>8560.3125</v>
      </c>
      <c r="E25" s="7"/>
    </row>
    <row r="26" spans="1:5" ht="9.75" customHeight="1">
      <c r="A26" s="17"/>
      <c r="B26" s="18"/>
      <c r="C26" s="18"/>
      <c r="D26" s="24">
        <v>0</v>
      </c>
      <c r="E26" s="7"/>
    </row>
    <row r="27" spans="1:5" ht="15" customHeight="1">
      <c r="A27" s="54" t="s">
        <v>28</v>
      </c>
      <c r="B27" s="18"/>
      <c r="C27" s="18"/>
      <c r="D27" s="1">
        <f>D22-(D25+D24)</f>
        <v>1976784.6875</v>
      </c>
      <c r="E27" s="7"/>
    </row>
    <row r="28" spans="1:5" ht="9.75" customHeight="1">
      <c r="A28" s="54" t="s">
        <v>21</v>
      </c>
      <c r="B28" s="18"/>
      <c r="C28" s="18"/>
      <c r="D28" s="18"/>
      <c r="E28" s="7"/>
    </row>
    <row r="29" spans="1:5" ht="9.75" customHeight="1">
      <c r="A29" s="17"/>
      <c r="B29" s="18"/>
      <c r="C29" s="18"/>
      <c r="D29" s="53"/>
      <c r="E29" s="7"/>
    </row>
    <row r="30" spans="1:5" ht="15" customHeight="1">
      <c r="A30" s="20" t="s">
        <v>31</v>
      </c>
      <c r="B30" s="18" t="s">
        <v>7</v>
      </c>
      <c r="C30" s="18"/>
      <c r="D30" s="25">
        <v>1985</v>
      </c>
      <c r="E30" s="7"/>
    </row>
    <row r="31" spans="1:4" ht="9.75" customHeight="1">
      <c r="A31" s="23"/>
      <c r="B31" s="18"/>
      <c r="C31" s="18"/>
      <c r="D31" s="24"/>
    </row>
    <row r="32" spans="1:4" ht="15" customHeight="1">
      <c r="A32" s="22" t="s">
        <v>15</v>
      </c>
      <c r="B32" s="18"/>
      <c r="C32" s="18"/>
      <c r="D32" s="66">
        <f>(D27/D30)</f>
        <v>995.8613035264484</v>
      </c>
    </row>
    <row r="33" spans="1:4" ht="15" customHeight="1">
      <c r="A33" s="22" t="s">
        <v>16</v>
      </c>
      <c r="B33" s="18"/>
      <c r="C33" s="18"/>
      <c r="D33" s="67"/>
    </row>
    <row r="34" spans="1:4" ht="9" customHeight="1">
      <c r="A34" s="23"/>
      <c r="B34" s="27"/>
      <c r="C34" s="27"/>
      <c r="D34" s="28"/>
    </row>
    <row r="35" spans="1:4" ht="15" customHeight="1">
      <c r="A35" s="29" t="s">
        <v>17</v>
      </c>
      <c r="B35" s="18"/>
      <c r="C35" s="18"/>
      <c r="D35" s="30">
        <v>99548</v>
      </c>
    </row>
    <row r="36" spans="1:4" ht="9.75" customHeight="1">
      <c r="A36" s="23"/>
      <c r="B36" s="27"/>
      <c r="C36" s="27"/>
      <c r="D36" s="28"/>
    </row>
    <row r="37" spans="1:4" ht="15" customHeight="1">
      <c r="A37" s="29" t="s">
        <v>18</v>
      </c>
      <c r="B37" s="18"/>
      <c r="C37" s="18"/>
      <c r="D37" s="30">
        <v>91819</v>
      </c>
    </row>
    <row r="38" spans="1:4" ht="9.75" customHeight="1">
      <c r="A38" s="23"/>
      <c r="B38" s="27"/>
      <c r="C38" s="27"/>
      <c r="D38" s="28"/>
    </row>
    <row r="39" spans="1:4" ht="15" customHeight="1">
      <c r="A39" s="22" t="s">
        <v>24</v>
      </c>
      <c r="B39" s="18"/>
      <c r="C39" s="18"/>
      <c r="D39" s="24"/>
    </row>
    <row r="40" spans="1:4" ht="15" customHeight="1">
      <c r="A40" s="55" t="s">
        <v>25</v>
      </c>
      <c r="B40" s="31"/>
      <c r="C40" s="31"/>
      <c r="D40" s="58">
        <f>D22/101017151</f>
        <v>0.01965354378287703</v>
      </c>
    </row>
    <row r="41" spans="1:5" ht="15.75">
      <c r="A41" s="35"/>
      <c r="B41" s="13"/>
      <c r="C41" s="13"/>
      <c r="D41" s="10"/>
      <c r="E41" s="10"/>
    </row>
    <row r="42" spans="1:5" ht="15.75">
      <c r="A42" s="9"/>
      <c r="B42" s="36"/>
      <c r="C42" s="36"/>
      <c r="D42" s="7"/>
      <c r="E42" s="7"/>
    </row>
    <row r="43" spans="1:5" ht="15.75">
      <c r="A43" s="9"/>
      <c r="B43" s="7"/>
      <c r="C43" s="10"/>
      <c r="D43" s="7"/>
      <c r="E43" s="7"/>
    </row>
    <row r="44" spans="1:5" ht="15.75">
      <c r="A44" s="9"/>
      <c r="B44" s="10"/>
      <c r="C44" s="10"/>
      <c r="D44" s="7"/>
      <c r="E44" s="7"/>
    </row>
    <row r="45" spans="1:5" ht="15.75">
      <c r="A45" s="9"/>
      <c r="B45" s="36"/>
      <c r="C45" s="36"/>
      <c r="D45" s="36"/>
      <c r="E45" s="7"/>
    </row>
    <row r="46" spans="1:5" ht="15.75">
      <c r="A46" s="9"/>
      <c r="B46" s="7"/>
      <c r="C46" s="7"/>
      <c r="D46" s="7"/>
      <c r="E46" s="7"/>
    </row>
    <row r="47" spans="1:5" ht="15.75">
      <c r="A47" s="9"/>
      <c r="B47" s="7"/>
      <c r="C47" s="7"/>
      <c r="D47" s="7"/>
      <c r="E47" s="7"/>
    </row>
    <row r="48" spans="1:5" ht="15.75">
      <c r="A48" s="9"/>
      <c r="B48" s="7"/>
      <c r="C48" s="7"/>
      <c r="D48" s="10"/>
      <c r="E48" s="7"/>
    </row>
    <row r="49" spans="1:5" ht="15.75">
      <c r="A49" s="9"/>
      <c r="B49" s="7"/>
      <c r="C49" s="7"/>
      <c r="D49" s="10"/>
      <c r="E49" s="7"/>
    </row>
    <row r="50" spans="1:5" ht="15.75">
      <c r="A50" s="9"/>
      <c r="B50" s="7"/>
      <c r="C50" s="7"/>
      <c r="D50" s="37"/>
      <c r="E50" s="7"/>
    </row>
    <row r="51" spans="1:5" ht="15.75">
      <c r="A51" s="9"/>
      <c r="B51" s="7"/>
      <c r="C51" s="7"/>
      <c r="D51" s="7"/>
      <c r="E51" s="7"/>
    </row>
    <row r="52" spans="1:5" ht="15.75">
      <c r="A52" s="35"/>
      <c r="B52" s="13"/>
      <c r="C52" s="13"/>
      <c r="D52" s="10"/>
      <c r="E52" s="10"/>
    </row>
    <row r="53" spans="1:5" ht="15" customHeight="1">
      <c r="A53" s="9"/>
      <c r="B53" s="36"/>
      <c r="C53" s="36"/>
      <c r="D53" s="7"/>
      <c r="E53" s="7"/>
    </row>
    <row r="54" spans="1:5" ht="15.75">
      <c r="A54" s="9"/>
      <c r="B54" s="7"/>
      <c r="C54" s="10"/>
      <c r="D54" s="7"/>
      <c r="E54" s="7"/>
    </row>
    <row r="55" spans="1:5" ht="15.75">
      <c r="A55" s="9"/>
      <c r="B55" s="10"/>
      <c r="C55" s="10"/>
      <c r="D55" s="7"/>
      <c r="E55" s="7"/>
    </row>
    <row r="56" spans="1:5" ht="15.75">
      <c r="A56" s="9"/>
      <c r="B56" s="37"/>
      <c r="C56" s="37"/>
      <c r="D56" s="36"/>
      <c r="E56" s="7"/>
    </row>
    <row r="57" spans="1:5" ht="15.75">
      <c r="A57" s="9"/>
      <c r="B57" s="7"/>
      <c r="C57" s="7"/>
      <c r="D57" s="7"/>
      <c r="E57" s="7"/>
    </row>
    <row r="58" spans="1:5" ht="15.75">
      <c r="A58" s="9"/>
      <c r="B58" s="7"/>
      <c r="C58" s="7"/>
      <c r="D58" s="7"/>
      <c r="E58" s="7"/>
    </row>
    <row r="59" spans="1:5" ht="15.75">
      <c r="A59" s="9"/>
      <c r="B59" s="7"/>
      <c r="C59" s="7"/>
      <c r="D59" s="7"/>
      <c r="E59" s="7"/>
    </row>
    <row r="60" spans="1:5" ht="15.75">
      <c r="A60" s="9"/>
      <c r="B60" s="7"/>
      <c r="C60" s="7"/>
      <c r="D60" s="7"/>
      <c r="E60" s="7"/>
    </row>
    <row r="61" spans="1:5" ht="15.75">
      <c r="A61" s="38"/>
      <c r="B61" s="10"/>
      <c r="C61" s="10"/>
      <c r="D61" s="10"/>
      <c r="E61" s="10"/>
    </row>
    <row r="62" spans="1:5" ht="15.75">
      <c r="A62" s="38"/>
      <c r="B62" s="39"/>
      <c r="C62" s="39"/>
      <c r="D62" s="10"/>
      <c r="E62" s="10"/>
    </row>
    <row r="63" spans="1:5" ht="15.75">
      <c r="A63" s="38"/>
      <c r="B63" s="39"/>
      <c r="C63" s="39"/>
      <c r="D63" s="10"/>
      <c r="E63" s="10"/>
    </row>
    <row r="64" spans="1:5" ht="15.75">
      <c r="A64" s="38"/>
      <c r="B64" s="10"/>
      <c r="C64" s="10"/>
      <c r="D64" s="10"/>
      <c r="E64" s="10"/>
    </row>
    <row r="65" spans="1:5" ht="15.75">
      <c r="A65" s="38"/>
      <c r="B65" s="10"/>
      <c r="C65" s="13"/>
      <c r="D65" s="37"/>
      <c r="E65" s="10"/>
    </row>
    <row r="66" spans="1:5" ht="15.75">
      <c r="A66" s="38"/>
      <c r="B66" s="10"/>
      <c r="C66" s="10"/>
      <c r="D66" s="10"/>
      <c r="E66" s="10"/>
    </row>
    <row r="67" spans="1:5" ht="15.75">
      <c r="A67" s="35"/>
      <c r="B67" s="13"/>
      <c r="C67" s="13"/>
      <c r="D67" s="10"/>
      <c r="E67" s="10"/>
    </row>
    <row r="68" spans="1:5" ht="15.75">
      <c r="A68" s="38"/>
      <c r="B68" s="37"/>
      <c r="C68" s="37"/>
      <c r="D68" s="10"/>
      <c r="E68" s="10"/>
    </row>
    <row r="69" spans="1:5" ht="15.75">
      <c r="A69" s="38"/>
      <c r="B69" s="10"/>
      <c r="C69" s="10"/>
      <c r="D69" s="10"/>
      <c r="E69" s="10"/>
    </row>
    <row r="70" spans="1:5" ht="15.75">
      <c r="A70" s="38"/>
      <c r="B70" s="10"/>
      <c r="C70" s="10"/>
      <c r="D70" s="10"/>
      <c r="E70" s="10"/>
    </row>
    <row r="71" spans="1:5" ht="15.75">
      <c r="A71" s="38"/>
      <c r="B71" s="37"/>
      <c r="C71" s="37"/>
      <c r="D71" s="37"/>
      <c r="E71" s="10"/>
    </row>
    <row r="72" spans="1:5" ht="18.75" customHeight="1">
      <c r="A72" s="38"/>
      <c r="B72" s="10"/>
      <c r="C72" s="10"/>
      <c r="D72" s="10"/>
      <c r="E72" s="10"/>
    </row>
    <row r="73" spans="1:5" ht="18.75" customHeight="1">
      <c r="A73" s="38"/>
      <c r="B73" s="10"/>
      <c r="C73" s="10"/>
      <c r="D73" s="10"/>
      <c r="E73" s="10"/>
    </row>
    <row r="74" spans="1:5" ht="15.75">
      <c r="A74" s="38"/>
      <c r="B74" s="10"/>
      <c r="C74" s="10"/>
      <c r="D74" s="10"/>
      <c r="E74" s="10"/>
    </row>
    <row r="75" spans="1:5" ht="15.75">
      <c r="A75" s="38"/>
      <c r="B75" s="10"/>
      <c r="C75" s="10"/>
      <c r="D75" s="10"/>
      <c r="E75" s="10"/>
    </row>
    <row r="76" spans="1:5" ht="15.75">
      <c r="A76" s="38"/>
      <c r="B76" s="10"/>
      <c r="C76" s="10"/>
      <c r="D76" s="10"/>
      <c r="E76" s="10"/>
    </row>
    <row r="77" spans="1:5" ht="15.75">
      <c r="A77" s="38"/>
      <c r="B77" s="10"/>
      <c r="C77" s="10"/>
      <c r="D77" s="37"/>
      <c r="E77" s="10"/>
    </row>
    <row r="78" spans="1:5" ht="15.75">
      <c r="A78" s="38"/>
      <c r="B78" s="10"/>
      <c r="C78" s="10"/>
      <c r="D78" s="10"/>
      <c r="E78" s="10"/>
    </row>
    <row r="79" spans="1:5" ht="15.75">
      <c r="A79" s="38"/>
      <c r="B79" s="10"/>
      <c r="C79" s="10"/>
      <c r="D79" s="37"/>
      <c r="E79" s="10"/>
    </row>
    <row r="80" spans="1:5" ht="15.75">
      <c r="A80" s="38"/>
      <c r="B80" s="40"/>
      <c r="C80" s="40"/>
      <c r="D80" s="40"/>
      <c r="E80" s="41"/>
    </row>
    <row r="81" spans="1:5" ht="15.75">
      <c r="A81" s="38"/>
      <c r="B81" s="40"/>
      <c r="C81" s="42"/>
      <c r="D81" s="10"/>
      <c r="E81" s="41"/>
    </row>
    <row r="82" spans="1:5" ht="15.75">
      <c r="A82" s="38"/>
      <c r="B82" s="40"/>
      <c r="C82" s="42"/>
      <c r="D82" s="10"/>
      <c r="E82" s="41"/>
    </row>
    <row r="83" spans="1:5" ht="15.75">
      <c r="A83" s="38"/>
      <c r="B83" s="40"/>
      <c r="C83" s="40"/>
      <c r="D83" s="40"/>
      <c r="E83" s="41"/>
    </row>
    <row r="84" spans="1:5" ht="15.75">
      <c r="A84" s="38"/>
      <c r="B84" s="10"/>
      <c r="C84" s="10"/>
      <c r="D84" s="10"/>
      <c r="E84" s="10"/>
    </row>
    <row r="85" spans="1:5" ht="15.75">
      <c r="A85" s="35"/>
      <c r="B85" s="10"/>
      <c r="C85" s="10"/>
      <c r="D85" s="10"/>
      <c r="E85" s="10"/>
    </row>
    <row r="86" spans="1:5" ht="15.75">
      <c r="A86" s="38"/>
      <c r="B86" s="37"/>
      <c r="C86" s="37"/>
      <c r="D86" s="10"/>
      <c r="E86" s="10"/>
    </row>
    <row r="87" spans="1:5" ht="15.75">
      <c r="A87" s="38"/>
      <c r="B87" s="10"/>
      <c r="C87" s="10"/>
      <c r="D87" s="10"/>
      <c r="E87" s="10"/>
    </row>
    <row r="88" spans="1:5" ht="15.75">
      <c r="A88" s="38"/>
      <c r="B88" s="10"/>
      <c r="C88" s="10"/>
      <c r="D88" s="10"/>
      <c r="E88" s="10"/>
    </row>
    <row r="89" spans="1:5" ht="15.75">
      <c r="A89" s="43"/>
      <c r="B89" s="10"/>
      <c r="C89" s="10"/>
      <c r="D89" s="10"/>
      <c r="E89" s="10"/>
    </row>
    <row r="90" spans="1:5" ht="15.75">
      <c r="A90" s="38"/>
      <c r="B90" s="10"/>
      <c r="C90" s="10"/>
      <c r="D90" s="10"/>
      <c r="E90" s="10"/>
    </row>
    <row r="91" spans="1:5" ht="15.75">
      <c r="A91" s="38"/>
      <c r="B91" s="10"/>
      <c r="C91" s="10"/>
      <c r="D91" s="10"/>
      <c r="E91" s="10"/>
    </row>
    <row r="92" spans="1:5" ht="15.75">
      <c r="A92" s="38"/>
      <c r="B92" s="37"/>
      <c r="C92" s="37"/>
      <c r="D92" s="37"/>
      <c r="E92" s="10"/>
    </row>
    <row r="93" spans="1:5" ht="15.75">
      <c r="A93" s="38"/>
      <c r="B93" s="10"/>
      <c r="C93" s="10"/>
      <c r="D93" s="10"/>
      <c r="E93" s="10"/>
    </row>
    <row r="94" spans="1:5" ht="15.75">
      <c r="A94" s="38"/>
      <c r="B94" s="10"/>
      <c r="C94" s="10"/>
      <c r="D94" s="10"/>
      <c r="E94" s="10"/>
    </row>
    <row r="95" spans="1:5" ht="15.75">
      <c r="A95" s="38"/>
      <c r="B95" s="10"/>
      <c r="C95" s="10"/>
      <c r="D95" s="10"/>
      <c r="E95" s="10"/>
    </row>
    <row r="96" spans="1:5" ht="15.75">
      <c r="A96" s="38"/>
      <c r="B96" s="10"/>
      <c r="C96" s="10"/>
      <c r="D96" s="10"/>
      <c r="E96" s="10"/>
    </row>
    <row r="97" spans="1:5" ht="15.75">
      <c r="A97" s="38"/>
      <c r="B97" s="10"/>
      <c r="C97" s="10"/>
      <c r="D97" s="10"/>
      <c r="E97" s="10"/>
    </row>
    <row r="98" spans="1:5" ht="15.75">
      <c r="A98" s="38"/>
      <c r="B98" s="10"/>
      <c r="C98" s="10"/>
      <c r="D98" s="10"/>
      <c r="E98" s="10"/>
    </row>
    <row r="99" spans="1:5" ht="15.75">
      <c r="A99" s="38"/>
      <c r="B99" s="10"/>
      <c r="C99" s="10"/>
      <c r="D99" s="10"/>
      <c r="E99" s="10"/>
    </row>
    <row r="100" spans="1:5" ht="15.75">
      <c r="A100" s="38"/>
      <c r="B100" s="10"/>
      <c r="C100" s="10"/>
      <c r="D100" s="10"/>
      <c r="E100" s="10"/>
    </row>
    <row r="101" spans="1:5" ht="16.5" thickBot="1">
      <c r="A101" s="38"/>
      <c r="B101" s="10"/>
      <c r="C101" s="10"/>
      <c r="D101" s="44"/>
      <c r="E101" s="10"/>
    </row>
    <row r="102" spans="1:5" ht="16.5" thickTop="1">
      <c r="A102" s="38"/>
      <c r="B102" s="40"/>
      <c r="C102" s="40"/>
      <c r="D102" s="40"/>
      <c r="E102" s="41"/>
    </row>
    <row r="103" spans="1:5" ht="15.75">
      <c r="A103" s="38"/>
      <c r="B103" s="10"/>
      <c r="C103" s="10"/>
      <c r="D103" s="10"/>
      <c r="E103" s="10"/>
    </row>
    <row r="104" spans="1:5" ht="15.75">
      <c r="A104" s="38"/>
      <c r="B104" s="10"/>
      <c r="C104" s="10"/>
      <c r="D104" s="10"/>
      <c r="E104" s="10"/>
    </row>
    <row r="105" spans="1:5" ht="15.75">
      <c r="A105" s="38"/>
      <c r="B105" s="10"/>
      <c r="C105" s="10"/>
      <c r="D105" s="10"/>
      <c r="E105" s="10"/>
    </row>
    <row r="106" spans="1:5" ht="15.75">
      <c r="A106" s="38"/>
      <c r="B106" s="10"/>
      <c r="C106" s="10"/>
      <c r="D106" s="10"/>
      <c r="E106" s="10"/>
    </row>
    <row r="107" spans="1:5" ht="15.75">
      <c r="A107" s="38"/>
      <c r="B107" s="10"/>
      <c r="C107" s="10"/>
      <c r="D107" s="10"/>
      <c r="E107" s="10"/>
    </row>
    <row r="108" spans="1:5" ht="15.75">
      <c r="A108" s="38"/>
      <c r="B108" s="45"/>
      <c r="C108" s="10"/>
      <c r="D108" s="10"/>
      <c r="E108" s="10"/>
    </row>
    <row r="109" spans="1:5" ht="15.75">
      <c r="A109" s="38"/>
      <c r="B109" s="10"/>
      <c r="C109" s="10"/>
      <c r="D109" s="10"/>
      <c r="E109" s="10"/>
    </row>
    <row r="110" spans="1:5" ht="15.75">
      <c r="A110" s="38"/>
      <c r="B110" s="10"/>
      <c r="C110" s="10"/>
      <c r="D110" s="10"/>
      <c r="E110" s="10"/>
    </row>
    <row r="111" spans="1:5" ht="15.75">
      <c r="A111" s="38"/>
      <c r="B111" s="10"/>
      <c r="C111" s="10"/>
      <c r="D111" s="10"/>
      <c r="E111" s="10"/>
    </row>
    <row r="112" spans="1:5" ht="15.75">
      <c r="A112" s="38"/>
      <c r="B112" s="45"/>
      <c r="C112" s="10"/>
      <c r="D112" s="10"/>
      <c r="E112" s="10"/>
    </row>
    <row r="113" spans="1:5" ht="15.75">
      <c r="A113" s="38"/>
      <c r="B113" s="10"/>
      <c r="C113" s="10"/>
      <c r="D113" s="10"/>
      <c r="E113" s="10"/>
    </row>
    <row r="114" spans="1:5" ht="15.75">
      <c r="A114" s="38"/>
      <c r="B114" s="45"/>
      <c r="C114" s="10"/>
      <c r="D114" s="10"/>
      <c r="E114" s="10"/>
    </row>
    <row r="115" spans="1:5" ht="15.75">
      <c r="A115" s="38"/>
      <c r="B115" s="10"/>
      <c r="C115" s="10"/>
      <c r="D115" s="10"/>
      <c r="E115" s="10"/>
    </row>
    <row r="116" spans="1:5" ht="15.75">
      <c r="A116" s="38"/>
      <c r="B116" s="10"/>
      <c r="C116" s="42"/>
      <c r="D116" s="10"/>
      <c r="E116" s="10"/>
    </row>
    <row r="117" spans="1:5" ht="15.75">
      <c r="A117" s="38"/>
      <c r="B117" s="40"/>
      <c r="C117" s="40"/>
      <c r="D117" s="40"/>
      <c r="E117" s="41"/>
    </row>
    <row r="118" spans="1:5" ht="15.75">
      <c r="A118" s="38"/>
      <c r="B118" s="10"/>
      <c r="C118" s="10"/>
      <c r="D118" s="10"/>
      <c r="E118" s="10"/>
    </row>
    <row r="119" spans="1:5" ht="15.75">
      <c r="A119" s="38"/>
      <c r="B119" s="40"/>
      <c r="C119" s="40"/>
      <c r="D119" s="40"/>
      <c r="E119" s="41"/>
    </row>
    <row r="120" spans="1:5" ht="15.75">
      <c r="A120" s="46"/>
      <c r="B120" s="47"/>
      <c r="C120" s="47"/>
      <c r="D120" s="47"/>
      <c r="E120" s="47"/>
    </row>
    <row r="121" spans="1:5" ht="15.75">
      <c r="A121" s="46"/>
      <c r="B121" s="47"/>
      <c r="C121" s="47"/>
      <c r="D121" s="47"/>
      <c r="E121" s="47"/>
    </row>
    <row r="122" spans="1:5" ht="15.75">
      <c r="A122" s="46"/>
      <c r="B122" s="47"/>
      <c r="C122" s="47"/>
      <c r="D122" s="47"/>
      <c r="E122" s="47"/>
    </row>
    <row r="123" spans="1:5" ht="15.75">
      <c r="A123" s="46"/>
      <c r="B123" s="47"/>
      <c r="C123" s="47"/>
      <c r="D123" s="47"/>
      <c r="E123" s="47"/>
    </row>
    <row r="124" spans="1:5" ht="15.75">
      <c r="A124" s="46"/>
      <c r="B124" s="47"/>
      <c r="C124" s="47"/>
      <c r="D124" s="47"/>
      <c r="E124" s="47"/>
    </row>
    <row r="125" spans="1:5" ht="15.75">
      <c r="A125" s="46"/>
      <c r="B125" s="47"/>
      <c r="C125" s="47"/>
      <c r="D125" s="47"/>
      <c r="E125" s="47"/>
    </row>
    <row r="126" spans="1:5" ht="15.75">
      <c r="A126" s="46"/>
      <c r="B126" s="47"/>
      <c r="C126" s="47"/>
      <c r="D126" s="47"/>
      <c r="E126" s="47"/>
    </row>
    <row r="127" spans="1:5" ht="15.75">
      <c r="A127" s="46"/>
      <c r="B127" s="47"/>
      <c r="C127" s="47"/>
      <c r="D127" s="47"/>
      <c r="E127" s="47"/>
    </row>
    <row r="128" spans="1:5" ht="15.75">
      <c r="A128" s="46"/>
      <c r="B128" s="47"/>
      <c r="C128" s="47"/>
      <c r="D128" s="47"/>
      <c r="E128" s="47"/>
    </row>
    <row r="129" spans="1:5" ht="15.75">
      <c r="A129" s="46"/>
      <c r="B129" s="47"/>
      <c r="C129" s="47"/>
      <c r="D129" s="47"/>
      <c r="E129" s="47"/>
    </row>
    <row r="130" spans="1:5" ht="15.75">
      <c r="A130" s="46"/>
      <c r="B130" s="47"/>
      <c r="C130" s="47"/>
      <c r="D130" s="47"/>
      <c r="E130" s="47"/>
    </row>
    <row r="131" spans="1:5" ht="15.75">
      <c r="A131" s="46"/>
      <c r="B131" s="47"/>
      <c r="C131" s="47"/>
      <c r="D131" s="47"/>
      <c r="E131" s="47"/>
    </row>
    <row r="132" spans="1:5" ht="15.75">
      <c r="A132" s="46"/>
      <c r="B132" s="47"/>
      <c r="C132" s="47"/>
      <c r="D132" s="47"/>
      <c r="E132" s="47"/>
    </row>
    <row r="133" spans="1:5" ht="15.75">
      <c r="A133" s="46"/>
      <c r="B133" s="47"/>
      <c r="C133" s="47"/>
      <c r="D133" s="47"/>
      <c r="E133" s="47"/>
    </row>
    <row r="134" spans="1:5" ht="15.75">
      <c r="A134" s="46"/>
      <c r="B134" s="47"/>
      <c r="C134" s="47"/>
      <c r="D134" s="47"/>
      <c r="E134" s="47"/>
    </row>
    <row r="135" spans="1:5" ht="15.75">
      <c r="A135" s="46"/>
      <c r="B135" s="47"/>
      <c r="C135" s="47"/>
      <c r="D135" s="47"/>
      <c r="E135" s="47"/>
    </row>
    <row r="136" spans="1:5" ht="15.75">
      <c r="A136" s="46"/>
      <c r="B136" s="47"/>
      <c r="C136" s="47"/>
      <c r="D136" s="47"/>
      <c r="E136" s="47"/>
    </row>
    <row r="137" spans="1:5" ht="15.75">
      <c r="A137" s="46"/>
      <c r="B137" s="47"/>
      <c r="C137" s="47"/>
      <c r="D137" s="47"/>
      <c r="E137" s="47"/>
    </row>
    <row r="138" spans="1:5" ht="15.75">
      <c r="A138" s="46"/>
      <c r="B138" s="47"/>
      <c r="C138" s="47"/>
      <c r="D138" s="47"/>
      <c r="E138" s="47"/>
    </row>
    <row r="139" spans="1:5" ht="15.75">
      <c r="A139" s="46"/>
      <c r="B139" s="47"/>
      <c r="C139" s="47"/>
      <c r="D139" s="47"/>
      <c r="E139" s="47"/>
    </row>
  </sheetData>
  <sheetProtection/>
  <mergeCells count="4">
    <mergeCell ref="A1:D1"/>
    <mergeCell ref="B2:D2"/>
    <mergeCell ref="B3:D3"/>
    <mergeCell ref="D32:D33"/>
  </mergeCells>
  <printOptions horizontalCentered="1" verticalCentered="1"/>
  <pageMargins left="0.5" right="0.5" top="0.5" bottom="0.18" header="0.19" footer="0.26"/>
  <pageSetup horizontalDpi="300" verticalDpi="300" orientation="landscape" r:id="rId1"/>
  <headerFooter alignWithMargins="0">
    <oddHeader>&amp;C&amp;"Arial,Bold"&amp;14Department Costs Analysis&amp;R&amp;D</oddHeader>
  </headerFooter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Park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LPHS Academic vs. Driver Education Cost Analysis</dc:title>
  <dc:subject/>
  <dc:creator>John Papa</dc:creator>
  <cp:keywords/>
  <dc:description/>
  <cp:lastModifiedBy>Tarver, Vicki</cp:lastModifiedBy>
  <cp:lastPrinted>2014-01-16T05:54:45Z</cp:lastPrinted>
  <dcterms:created xsi:type="dcterms:W3CDTF">2004-12-01T20:14:58Z</dcterms:created>
  <dcterms:modified xsi:type="dcterms:W3CDTF">2014-02-21T14:49:08Z</dcterms:modified>
  <cp:category/>
  <cp:version/>
  <cp:contentType/>
  <cp:contentStatus/>
</cp:coreProperties>
</file>